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3\homes3\w0321kou\Plocha\Rozpočty - výměr\"/>
    </mc:Choice>
  </mc:AlternateContent>
  <bookViews>
    <workbookView xWindow="0" yWindow="0" windowWidth="28800" windowHeight="11775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Rekapitulace!$G$13</definedName>
    <definedName name="Dodavka0">Položky!#REF!</definedName>
    <definedName name="HSV">Rekapitulace!$E$13</definedName>
    <definedName name="HSV0">Položky!#REF!</definedName>
    <definedName name="HZS">Rekapitulace!$I$13</definedName>
    <definedName name="HZS0">Položky!#REF!</definedName>
    <definedName name="JKSO">'Krycí list'!$G$2</definedName>
    <definedName name="MJ">'Krycí list'!$G$5</definedName>
    <definedName name="Mont">Rekapitulace!$H$13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Položky!$A$1:$G$100</definedName>
    <definedName name="_xlnm.Print_Area" localSheetId="1">Rekapitulace!$A$1:$I$27</definedName>
    <definedName name="PocetMJ">'Krycí list'!$G$6</definedName>
    <definedName name="Poznamka">'Krycí list'!$B$37</definedName>
    <definedName name="Projektant">'Krycí list'!$C$8</definedName>
    <definedName name="PSV">Rekapitulace!$F$13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Rekapitulace!$H$26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99" i="3"/>
  <c r="BC99" i="3"/>
  <c r="BB99" i="3"/>
  <c r="BB100" i="3" s="1"/>
  <c r="F12" i="2" s="1"/>
  <c r="BA99" i="3"/>
  <c r="G99" i="3"/>
  <c r="BD99" i="3" s="1"/>
  <c r="BE96" i="3"/>
  <c r="BC96" i="3"/>
  <c r="BC100" i="3" s="1"/>
  <c r="G12" i="2" s="1"/>
  <c r="BB96" i="3"/>
  <c r="BA96" i="3"/>
  <c r="BA100" i="3" s="1"/>
  <c r="E12" i="2" s="1"/>
  <c r="G96" i="3"/>
  <c r="BD96" i="3" s="1"/>
  <c r="B12" i="2"/>
  <c r="A12" i="2"/>
  <c r="C100" i="3"/>
  <c r="BE93" i="3"/>
  <c r="BE94" i="3" s="1"/>
  <c r="I11" i="2" s="1"/>
  <c r="BD93" i="3"/>
  <c r="BD94" i="3" s="1"/>
  <c r="H11" i="2" s="1"/>
  <c r="BC93" i="3"/>
  <c r="BC94" i="3" s="1"/>
  <c r="G11" i="2" s="1"/>
  <c r="BB93" i="3"/>
  <c r="BB94" i="3" s="1"/>
  <c r="F11" i="2" s="1"/>
  <c r="G93" i="3"/>
  <c r="BA93" i="3" s="1"/>
  <c r="BA94" i="3" s="1"/>
  <c r="E11" i="2" s="1"/>
  <c r="B11" i="2"/>
  <c r="A11" i="2"/>
  <c r="C94" i="3"/>
  <c r="BE90" i="3"/>
  <c r="BD90" i="3"/>
  <c r="BC90" i="3"/>
  <c r="BB90" i="3"/>
  <c r="G90" i="3"/>
  <c r="BA90" i="3" s="1"/>
  <c r="BE88" i="3"/>
  <c r="BD88" i="3"/>
  <c r="BC88" i="3"/>
  <c r="BB88" i="3"/>
  <c r="G88" i="3"/>
  <c r="BA88" i="3" s="1"/>
  <c r="BE87" i="3"/>
  <c r="BD87" i="3"/>
  <c r="BC87" i="3"/>
  <c r="BB87" i="3"/>
  <c r="G87" i="3"/>
  <c r="BA87" i="3" s="1"/>
  <c r="BE86" i="3"/>
  <c r="BD86" i="3"/>
  <c r="BC86" i="3"/>
  <c r="BB86" i="3"/>
  <c r="G86" i="3"/>
  <c r="BA86" i="3" s="1"/>
  <c r="BE85" i="3"/>
  <c r="BD85" i="3"/>
  <c r="BC85" i="3"/>
  <c r="BB85" i="3"/>
  <c r="G85" i="3"/>
  <c r="BA85" i="3" s="1"/>
  <c r="BE84" i="3"/>
  <c r="BD84" i="3"/>
  <c r="BC84" i="3"/>
  <c r="BB84" i="3"/>
  <c r="G84" i="3"/>
  <c r="BA84" i="3" s="1"/>
  <c r="BE82" i="3"/>
  <c r="BD82" i="3"/>
  <c r="BC82" i="3"/>
  <c r="BB82" i="3"/>
  <c r="G82" i="3"/>
  <c r="BA82" i="3" s="1"/>
  <c r="BE80" i="3"/>
  <c r="BD80" i="3"/>
  <c r="BC80" i="3"/>
  <c r="BB80" i="3"/>
  <c r="G80" i="3"/>
  <c r="BA80" i="3" s="1"/>
  <c r="BE79" i="3"/>
  <c r="BD79" i="3"/>
  <c r="BC79" i="3"/>
  <c r="BB79" i="3"/>
  <c r="G79" i="3"/>
  <c r="BA79" i="3" s="1"/>
  <c r="BE78" i="3"/>
  <c r="BD78" i="3"/>
  <c r="BC78" i="3"/>
  <c r="BB78" i="3"/>
  <c r="G78" i="3"/>
  <c r="BA78" i="3" s="1"/>
  <c r="B10" i="2"/>
  <c r="A10" i="2"/>
  <c r="C91" i="3"/>
  <c r="BE75" i="3"/>
  <c r="BD75" i="3"/>
  <c r="BC75" i="3"/>
  <c r="BB75" i="3"/>
  <c r="G75" i="3"/>
  <c r="BA75" i="3" s="1"/>
  <c r="BE74" i="3"/>
  <c r="BD74" i="3"/>
  <c r="BC74" i="3"/>
  <c r="BB74" i="3"/>
  <c r="G74" i="3"/>
  <c r="BA74" i="3" s="1"/>
  <c r="BE73" i="3"/>
  <c r="BD73" i="3"/>
  <c r="BC73" i="3"/>
  <c r="BB73" i="3"/>
  <c r="G73" i="3"/>
  <c r="BA73" i="3" s="1"/>
  <c r="BE72" i="3"/>
  <c r="BD72" i="3"/>
  <c r="BC72" i="3"/>
  <c r="BB72" i="3"/>
  <c r="G72" i="3"/>
  <c r="BA72" i="3" s="1"/>
  <c r="BE71" i="3"/>
  <c r="BD71" i="3"/>
  <c r="BD76" i="3" s="1"/>
  <c r="H9" i="2" s="1"/>
  <c r="BC71" i="3"/>
  <c r="BB71" i="3"/>
  <c r="G71" i="3"/>
  <c r="BA71" i="3" s="1"/>
  <c r="BE70" i="3"/>
  <c r="BD70" i="3"/>
  <c r="BC70" i="3"/>
  <c r="BB70" i="3"/>
  <c r="G70" i="3"/>
  <c r="BA70" i="3" s="1"/>
  <c r="B9" i="2"/>
  <c r="A9" i="2"/>
  <c r="BB76" i="3"/>
  <c r="F9" i="2" s="1"/>
  <c r="C76" i="3"/>
  <c r="BE67" i="3"/>
  <c r="BD67" i="3"/>
  <c r="BC67" i="3"/>
  <c r="BB67" i="3"/>
  <c r="G67" i="3"/>
  <c r="BA67" i="3" s="1"/>
  <c r="BE66" i="3"/>
  <c r="BD66" i="3"/>
  <c r="BC66" i="3"/>
  <c r="BB66" i="3"/>
  <c r="G66" i="3"/>
  <c r="BA66" i="3" s="1"/>
  <c r="BE65" i="3"/>
  <c r="BD65" i="3"/>
  <c r="BC65" i="3"/>
  <c r="BB65" i="3"/>
  <c r="G65" i="3"/>
  <c r="BA65" i="3" s="1"/>
  <c r="BE64" i="3"/>
  <c r="BD64" i="3"/>
  <c r="BC64" i="3"/>
  <c r="BB64" i="3"/>
  <c r="G64" i="3"/>
  <c r="BA64" i="3" s="1"/>
  <c r="BE62" i="3"/>
  <c r="BD62" i="3"/>
  <c r="BC62" i="3"/>
  <c r="BB62" i="3"/>
  <c r="G62" i="3"/>
  <c r="BA62" i="3" s="1"/>
  <c r="BE60" i="3"/>
  <c r="BD60" i="3"/>
  <c r="BC60" i="3"/>
  <c r="BB60" i="3"/>
  <c r="G60" i="3"/>
  <c r="BA60" i="3" s="1"/>
  <c r="BE58" i="3"/>
  <c r="BD58" i="3"/>
  <c r="BC58" i="3"/>
  <c r="BB58" i="3"/>
  <c r="G58" i="3"/>
  <c r="BA58" i="3" s="1"/>
  <c r="BE54" i="3"/>
  <c r="BD54" i="3"/>
  <c r="BC54" i="3"/>
  <c r="BB54" i="3"/>
  <c r="G54" i="3"/>
  <c r="BA54" i="3" s="1"/>
  <c r="B8" i="2"/>
  <c r="A8" i="2"/>
  <c r="C68" i="3"/>
  <c r="BE50" i="3"/>
  <c r="BD50" i="3"/>
  <c r="BC50" i="3"/>
  <c r="BB50" i="3"/>
  <c r="G50" i="3"/>
  <c r="BA50" i="3" s="1"/>
  <c r="BE49" i="3"/>
  <c r="BD49" i="3"/>
  <c r="BC49" i="3"/>
  <c r="BB49" i="3"/>
  <c r="G49" i="3"/>
  <c r="BA49" i="3" s="1"/>
  <c r="BE48" i="3"/>
  <c r="BD48" i="3"/>
  <c r="BC48" i="3"/>
  <c r="BB48" i="3"/>
  <c r="G48" i="3"/>
  <c r="BA48" i="3" s="1"/>
  <c r="BE47" i="3"/>
  <c r="BD47" i="3"/>
  <c r="BC47" i="3"/>
  <c r="BB47" i="3"/>
  <c r="G47" i="3"/>
  <c r="BA47" i="3" s="1"/>
  <c r="BE44" i="3"/>
  <c r="BD44" i="3"/>
  <c r="BC44" i="3"/>
  <c r="BB44" i="3"/>
  <c r="G44" i="3"/>
  <c r="BA44" i="3" s="1"/>
  <c r="BE39" i="3"/>
  <c r="BD39" i="3"/>
  <c r="BC39" i="3"/>
  <c r="BB39" i="3"/>
  <c r="G39" i="3"/>
  <c r="BA39" i="3" s="1"/>
  <c r="BE37" i="3"/>
  <c r="BD37" i="3"/>
  <c r="BC37" i="3"/>
  <c r="BB37" i="3"/>
  <c r="G37" i="3"/>
  <c r="BA37" i="3" s="1"/>
  <c r="BE33" i="3"/>
  <c r="BD33" i="3"/>
  <c r="BC33" i="3"/>
  <c r="BB33" i="3"/>
  <c r="G33" i="3"/>
  <c r="BA33" i="3" s="1"/>
  <c r="BE31" i="3"/>
  <c r="BD31" i="3"/>
  <c r="BC31" i="3"/>
  <c r="BB31" i="3"/>
  <c r="G31" i="3"/>
  <c r="BA31" i="3" s="1"/>
  <c r="BE29" i="3"/>
  <c r="BD29" i="3"/>
  <c r="BC29" i="3"/>
  <c r="BB29" i="3"/>
  <c r="G29" i="3"/>
  <c r="BA29" i="3" s="1"/>
  <c r="BE28" i="3"/>
  <c r="BD28" i="3"/>
  <c r="BC28" i="3"/>
  <c r="BB28" i="3"/>
  <c r="G28" i="3"/>
  <c r="BA28" i="3" s="1"/>
  <c r="BE24" i="3"/>
  <c r="BD24" i="3"/>
  <c r="BC24" i="3"/>
  <c r="BB24" i="3"/>
  <c r="G24" i="3"/>
  <c r="BA24" i="3" s="1"/>
  <c r="BE23" i="3"/>
  <c r="BD23" i="3"/>
  <c r="BC23" i="3"/>
  <c r="BB23" i="3"/>
  <c r="G23" i="3"/>
  <c r="BA23" i="3" s="1"/>
  <c r="BE22" i="3"/>
  <c r="BD22" i="3"/>
  <c r="BC22" i="3"/>
  <c r="BB22" i="3"/>
  <c r="G22" i="3"/>
  <c r="BA22" i="3" s="1"/>
  <c r="BE20" i="3"/>
  <c r="BD20" i="3"/>
  <c r="BC20" i="3"/>
  <c r="BB20" i="3"/>
  <c r="G20" i="3"/>
  <c r="BA20" i="3" s="1"/>
  <c r="BE19" i="3"/>
  <c r="BD19" i="3"/>
  <c r="BC19" i="3"/>
  <c r="BB19" i="3"/>
  <c r="G19" i="3"/>
  <c r="BA19" i="3" s="1"/>
  <c r="BE14" i="3"/>
  <c r="BD14" i="3"/>
  <c r="BC14" i="3"/>
  <c r="BB14" i="3"/>
  <c r="G14" i="3"/>
  <c r="BA14" i="3" s="1"/>
  <c r="BE13" i="3"/>
  <c r="BD13" i="3"/>
  <c r="BC13" i="3"/>
  <c r="BB13" i="3"/>
  <c r="G13" i="3"/>
  <c r="BA13" i="3" s="1"/>
  <c r="BE11" i="3"/>
  <c r="BD11" i="3"/>
  <c r="BC11" i="3"/>
  <c r="BB11" i="3"/>
  <c r="G11" i="3"/>
  <c r="BA11" i="3" s="1"/>
  <c r="BE9" i="3"/>
  <c r="BD9" i="3"/>
  <c r="BC9" i="3"/>
  <c r="BB9" i="3"/>
  <c r="G9" i="3"/>
  <c r="BA9" i="3" s="1"/>
  <c r="BE8" i="3"/>
  <c r="BD8" i="3"/>
  <c r="BC8" i="3"/>
  <c r="BB8" i="3"/>
  <c r="G8" i="3"/>
  <c r="BA8" i="3" s="1"/>
  <c r="B7" i="2"/>
  <c r="A7" i="2"/>
  <c r="C52" i="3"/>
  <c r="E4" i="3"/>
  <c r="C4" i="3"/>
  <c r="F3" i="3"/>
  <c r="C3" i="3"/>
  <c r="C2" i="2"/>
  <c r="C1" i="2"/>
  <c r="C33" i="1"/>
  <c r="F33" i="1" s="1"/>
  <c r="C31" i="1"/>
  <c r="G7" i="1"/>
  <c r="D2" i="1"/>
  <c r="C2" i="1"/>
  <c r="BE100" i="3" l="1"/>
  <c r="I12" i="2" s="1"/>
  <c r="G100" i="3"/>
  <c r="BC91" i="3"/>
  <c r="G10" i="2" s="1"/>
  <c r="BA91" i="3"/>
  <c r="E10" i="2" s="1"/>
  <c r="BE91" i="3"/>
  <c r="I10" i="2" s="1"/>
  <c r="G91" i="3"/>
  <c r="BB91" i="3"/>
  <c r="F10" i="2" s="1"/>
  <c r="BD91" i="3"/>
  <c r="H10" i="2" s="1"/>
  <c r="BC76" i="3"/>
  <c r="G9" i="2" s="1"/>
  <c r="BE76" i="3"/>
  <c r="I9" i="2" s="1"/>
  <c r="BD68" i="3"/>
  <c r="H8" i="2" s="1"/>
  <c r="BB68" i="3"/>
  <c r="F8" i="2" s="1"/>
  <c r="BC68" i="3"/>
  <c r="G8" i="2" s="1"/>
  <c r="BE68" i="3"/>
  <c r="I8" i="2" s="1"/>
  <c r="BD52" i="3"/>
  <c r="H7" i="2" s="1"/>
  <c r="BB52" i="3"/>
  <c r="F7" i="2" s="1"/>
  <c r="BA52" i="3"/>
  <c r="E7" i="2" s="1"/>
  <c r="BC52" i="3"/>
  <c r="G7" i="2" s="1"/>
  <c r="BE52" i="3"/>
  <c r="I7" i="2" s="1"/>
  <c r="G52" i="3"/>
  <c r="G94" i="3"/>
  <c r="BA68" i="3"/>
  <c r="E8" i="2" s="1"/>
  <c r="BA76" i="3"/>
  <c r="E9" i="2" s="1"/>
  <c r="BD100" i="3"/>
  <c r="H12" i="2" s="1"/>
  <c r="G68" i="3"/>
  <c r="G76" i="3"/>
  <c r="G13" i="2" l="1"/>
  <c r="C18" i="1" s="1"/>
  <c r="H13" i="2"/>
  <c r="C17" i="1" s="1"/>
  <c r="I13" i="2"/>
  <c r="C21" i="1" s="1"/>
  <c r="F13" i="2"/>
  <c r="C16" i="1" s="1"/>
  <c r="E13" i="2"/>
  <c r="G21" i="2" l="1"/>
  <c r="I21" i="2" s="1"/>
  <c r="G18" i="1" s="1"/>
  <c r="G22" i="2"/>
  <c r="I22" i="2" s="1"/>
  <c r="G19" i="1" s="1"/>
  <c r="G20" i="2"/>
  <c r="I20" i="2" s="1"/>
  <c r="G17" i="1" s="1"/>
  <c r="G25" i="2"/>
  <c r="I25" i="2" s="1"/>
  <c r="C15" i="1"/>
  <c r="C19" i="1" s="1"/>
  <c r="C22" i="1" s="1"/>
  <c r="G24" i="2"/>
  <c r="I24" i="2" s="1"/>
  <c r="G21" i="1" s="1"/>
  <c r="G19" i="2"/>
  <c r="I19" i="2" s="1"/>
  <c r="G16" i="1" s="1"/>
  <c r="G18" i="2"/>
  <c r="I18" i="2" s="1"/>
  <c r="G15" i="1" s="1"/>
  <c r="G23" i="2"/>
  <c r="I23" i="2" s="1"/>
  <c r="G20" i="1" s="1"/>
  <c r="H26" i="2" l="1"/>
  <c r="G23" i="1" s="1"/>
  <c r="G22" i="1" s="1"/>
  <c r="C23" i="1" l="1"/>
  <c r="F30" i="1" s="1"/>
  <c r="F31" i="1" s="1"/>
  <c r="F34" i="1" s="1"/>
</calcChain>
</file>

<file path=xl/sharedStrings.xml><?xml version="1.0" encoding="utf-8"?>
<sst xmlns="http://schemas.openxmlformats.org/spreadsheetml/2006/main" count="341" uniqueCount="238">
  <si>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</si>
  <si>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</si>
  <si>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</si>
  <si>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</si>
  <si>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</si>
  <si>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</si>
  <si>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</si>
  <si>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</si>
  <si>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</si>
  <si>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</si>
  <si>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</si>
  <si>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</si>
  <si>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</si>
  <si>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</si>
  <si>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</si>
  <si>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</si>
  <si>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</si>
  <si>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</si>
  <si>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</si>
  <si>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</si>
  <si>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</si>
  <si>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</si>
  <si>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</si>
  <si>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</si>
  <si>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</si>
  <si>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</si>
  <si>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</si>
  <si>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</si>
  <si>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</si>
  <si>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</si>
  <si>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</si>
  <si>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</si>
  <si>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</si>
  <si>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</si>
  <si>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</si>
  <si>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</si>
  <si>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</si>
  <si>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</si>
  <si>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</si>
  <si>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</si>
  <si>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</si>
  <si>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</si>
  <si>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</si>
  <si>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</si>
  <si>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</si>
  <si>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</si>
  <si>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</si>
  <si>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</si>
  <si>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</si>
  <si>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</si>
  <si>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</si>
  <si>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</si>
  <si>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</si>
  <si>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</si>
  <si>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</si>
  <si>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</si>
  <si>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</si>
  <si>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</si>
  <si>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</si>
  <si>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</si>
  <si>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</si>
  <si>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</si>
  <si>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</si>
  <si>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</si>
  <si>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</si>
  <si>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</si>
  <si>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</si>
  <si>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</si>
  <si>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</si>
  <si>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</si>
  <si>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</si>
  <si>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</si>
  <si>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</si>
  <si>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</si>
  <si>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</si>
  <si>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</si>
  <si>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</si>
  <si>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ks</t>
  </si>
  <si>
    <t>Celkem za</t>
  </si>
  <si>
    <t>2005</t>
  </si>
  <si>
    <t xml:space="preserve"> Zásobníky na vodu pro MŠ a ZŠ OVA-JIH</t>
  </si>
  <si>
    <t>01</t>
  </si>
  <si>
    <t>ZŠ Krestova 1387/36A</t>
  </si>
  <si>
    <t>Zásobníky na vodu 2 x 9500 lt</t>
  </si>
  <si>
    <t>12100</t>
  </si>
  <si>
    <t xml:space="preserve">Geodetické vytyčení </t>
  </si>
  <si>
    <t>soub</t>
  </si>
  <si>
    <t>121101102R00</t>
  </si>
  <si>
    <t xml:space="preserve">Sejmutí ornice s přemístěním přes 50 do 100 m </t>
  </si>
  <si>
    <t>m3</t>
  </si>
  <si>
    <t>(10,0*10,0+40,0*5,0)*,25</t>
  </si>
  <si>
    <t>131201201R00</t>
  </si>
  <si>
    <t xml:space="preserve">Hloubení zapažených jam v hor.3 do 100 m3 </t>
  </si>
  <si>
    <t>6,4*4,22*(3,32-0,25)</t>
  </si>
  <si>
    <t>131201209R00</t>
  </si>
  <si>
    <t xml:space="preserve">Příplatek za lepivost - hloubení zapaž.jam v hor.3 </t>
  </si>
  <si>
    <t>132201101R00</t>
  </si>
  <si>
    <t xml:space="preserve">Hloubení rýh šířky do 60 cm v hor.3 do 100 m3 </t>
  </si>
  <si>
    <t>větev D1:8,5*,8*,6</t>
  </si>
  <si>
    <t>větev DP1 - DP4:31,0*,6*,6</t>
  </si>
  <si>
    <t>vodovodní přípojky:115,0*,6*1,0</t>
  </si>
  <si>
    <t>133201109R00</t>
  </si>
  <si>
    <t xml:space="preserve">Příplatek za lepivost - hloubení rýh v hor.3 </t>
  </si>
  <si>
    <t>151701111</t>
  </si>
  <si>
    <t xml:space="preserve">Pažení stěn výkopu záporové - hloubky do 4 m </t>
  </si>
  <si>
    <t>m2</t>
  </si>
  <si>
    <t>2*(6,4+4,22)*(3,32-,25-,15)</t>
  </si>
  <si>
    <t>151931112</t>
  </si>
  <si>
    <t xml:space="preserve">Odstranění pažení stěn </t>
  </si>
  <si>
    <t>161101102R00</t>
  </si>
  <si>
    <t xml:space="preserve">Svislé přemístění výkopku z hor.1-4 do 4,0 m </t>
  </si>
  <si>
    <t>162207112R00</t>
  </si>
  <si>
    <t xml:space="preserve">Vodorovné přemístění výkopku hor. 1-4 do 100 m </t>
  </si>
  <si>
    <t>ornice k rozprostření:75</t>
  </si>
  <si>
    <t>přebytek nádrže:82,91-11,34</t>
  </si>
  <si>
    <t>přepytek přípojky:84,24-3,72-58,65-2,04</t>
  </si>
  <si>
    <t>162701105</t>
  </si>
  <si>
    <t xml:space="preserve">Vodorovné přemístění do 1000 m </t>
  </si>
  <si>
    <t>162701109R00</t>
  </si>
  <si>
    <t xml:space="preserve">Příplatek k vod. přemístění hor.1-4 za další 1 km </t>
  </si>
  <si>
    <t>167101102R00</t>
  </si>
  <si>
    <t xml:space="preserve">Nakládání výkopku z hor.1-4 v množství nad 100 m3 </t>
  </si>
  <si>
    <t>Zpětný návoz ornice</t>
  </si>
  <si>
    <t>171201101R00</t>
  </si>
  <si>
    <t xml:space="preserve">Uložení sypaniny do násypů nezhutněných </t>
  </si>
  <si>
    <t>Uložení na staveništi.</t>
  </si>
  <si>
    <t>přebytek nádrže:71,57</t>
  </si>
  <si>
    <t>přebytek přípojky:19,83</t>
  </si>
  <si>
    <t>171201211</t>
  </si>
  <si>
    <t xml:space="preserve">Poplatek za uložení </t>
  </si>
  <si>
    <t>t</t>
  </si>
  <si>
    <t>Nepředpokládá se odvoz přebytečné zeminy na skládku.</t>
  </si>
  <si>
    <t>174101101R00</t>
  </si>
  <si>
    <t xml:space="preserve">Zásyp jam, rýh, šachet se zhutněním </t>
  </si>
  <si>
    <t>větev D1:4,08-8,5*,6*,4</t>
  </si>
  <si>
    <t>větev DP1-DP4:11,16-31*,6*,4</t>
  </si>
  <si>
    <t>vodovodní potrubí:69-115,0*,3*,3</t>
  </si>
  <si>
    <t>nádrže:6,4*4,22*,42</t>
  </si>
  <si>
    <t>175101101R00</t>
  </si>
  <si>
    <t xml:space="preserve">Obsyp potrubí bez prohození sypaniny </t>
  </si>
  <si>
    <t>nádrže:6,4*4,22*2,65-19,0</t>
  </si>
  <si>
    <t>přípojky:4,08-2,04+11,16-3,70+69,0-58,65</t>
  </si>
  <si>
    <t>180402111R00</t>
  </si>
  <si>
    <t xml:space="preserve">Založení trávníku parkového výsevem v rovině </t>
  </si>
  <si>
    <t>181301104R00</t>
  </si>
  <si>
    <t xml:space="preserve">Rozprostření ornice, rovina, tl. 20-25 cm,do 500m2 </t>
  </si>
  <si>
    <t>00572410</t>
  </si>
  <si>
    <t>Směs travní parková II. rekreační</t>
  </si>
  <si>
    <t>kg</t>
  </si>
  <si>
    <t>583317035</t>
  </si>
  <si>
    <t>Kamenivo těžené frakce  0/32 pro obsyp nádrží</t>
  </si>
  <si>
    <t>T</t>
  </si>
  <si>
    <t>72,4212*1,5</t>
  </si>
  <si>
    <t>5</t>
  </si>
  <si>
    <t>Komunikace</t>
  </si>
  <si>
    <t>113107141R00</t>
  </si>
  <si>
    <t xml:space="preserve">Odstranění podkladu pl. do 200 m2, živice tl. 5 cm </t>
  </si>
  <si>
    <t xml:space="preserve">Ve všech položkách oddílu 5 - Komunikace jsou uváděny odhadované fyzické objemy, které byly podle možností převzaty z projektové dokumentace. </t>
  </si>
  <si>
    <t>Dopřesnění fyzických objemů, případně i skladeb komunikací bude upřesněno po předání staveniště a vytyčení tras - zejména vodovodu.</t>
  </si>
  <si>
    <t>50*1,2</t>
  </si>
  <si>
    <t>113152112R00</t>
  </si>
  <si>
    <t xml:space="preserve">Odstranění podkladu z kameniva drceného </t>
  </si>
  <si>
    <t>60*,2</t>
  </si>
  <si>
    <t>566903111R00</t>
  </si>
  <si>
    <t xml:space="preserve">Vyspravení podkladu po překopech kam.hrubě drceným </t>
  </si>
  <si>
    <t>12*1,5</t>
  </si>
  <si>
    <t>566904111R00</t>
  </si>
  <si>
    <t xml:space="preserve">Vyspravení podkladu po překopech kam.obal.asfaltem </t>
  </si>
  <si>
    <t>60*,08*2,37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</si>
  <si>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</si>
  <si>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</si>
  <si>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</si>
  <si>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</si>
  <si>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</si>
  <si>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</si>
  <si>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979999996R00</t>
  </si>
  <si>
    <t xml:space="preserve">Poplatek za skládku suti a vybouraných hmot </t>
  </si>
  <si>
    <t>6</t>
  </si>
  <si>
    <t>Úpravy povrchu, podlahy</t>
  </si>
  <si>
    <t>271571111R00</t>
  </si>
  <si>
    <t xml:space="preserve">Polštář základu ze štěrkopísku tříděného </t>
  </si>
  <si>
    <t>411361121R00</t>
  </si>
  <si>
    <t xml:space="preserve">Kotvení nádrží k betonové mazanině </t>
  </si>
  <si>
    <t>kus</t>
  </si>
  <si>
    <t>625981151</t>
  </si>
  <si>
    <t xml:space="preserve">Bednění mazanin </t>
  </si>
  <si>
    <t>625981152</t>
  </si>
  <si>
    <t xml:space="preserve">Odstranění bednění </t>
  </si>
  <si>
    <t>631315611R00</t>
  </si>
  <si>
    <t xml:space="preserve">Mazanina betonová tl. 12 - 24 cm B 20 (C 16/20) </t>
  </si>
  <si>
    <t>631361921RT5</t>
  </si>
  <si>
    <t>Výztuž mazanin svařovanou sítí z drátů tažených svařovaná síť - drát 6,0 mm, oka 150/150 mm</t>
  </si>
  <si>
    <t>8</t>
  </si>
  <si>
    <t>Trubní vedení</t>
  </si>
  <si>
    <t>871275211U00</t>
  </si>
  <si>
    <t xml:space="preserve">Potr.PVC-systém KG třídy SN4 DN125 </t>
  </si>
  <si>
    <t>m</t>
  </si>
  <si>
    <t>871315211U00</t>
  </si>
  <si>
    <t xml:space="preserve">Potr.PVC-systém KG třídy SN4 DN150 </t>
  </si>
  <si>
    <t>IC8001</t>
  </si>
  <si>
    <t>Osazení nádrží vč. dodávky doplňkových a spojovac. prvků a propojení</t>
  </si>
  <si>
    <t>IC8002</t>
  </si>
  <si>
    <t xml:space="preserve">Montáž, osazení a zprovoznění čerpadla </t>
  </si>
  <si>
    <t>IC8003</t>
  </si>
  <si>
    <t xml:space="preserve">Montáž PE potrubí ve výkopu </t>
  </si>
  <si>
    <t>IC8004</t>
  </si>
  <si>
    <t xml:space="preserve">Kompletace odběrních míst vodovodu </t>
  </si>
  <si>
    <t>IC80011</t>
  </si>
  <si>
    <t>Dodávka nádrže 9 500 lt</t>
  </si>
  <si>
    <t>IC80012</t>
  </si>
  <si>
    <t>Dodávka teleskopického víka se šachtou</t>
  </si>
  <si>
    <t>kpl</t>
  </si>
  <si>
    <t>IC80021</t>
  </si>
  <si>
    <t>Dodávka čerpadla E-DEEP 1200 s hydrokontrolou včetně filtračního koše na dešťovou vodu</t>
  </si>
  <si>
    <t>IC80031</t>
  </si>
  <si>
    <t>Dodávka potrubí Pe 32 vč. tvarovek</t>
  </si>
  <si>
    <t>99</t>
  </si>
  <si>
    <t>Staveništní přesun hmot</t>
  </si>
  <si>
    <t>998312021R00</t>
  </si>
  <si>
    <t xml:space="preserve">Přesun hmot pro odvodnění drenáží s výplní rýh </t>
  </si>
  <si>
    <t>M21</t>
  </si>
  <si>
    <t>Elektromontáže</t>
  </si>
  <si>
    <t>210800</t>
  </si>
  <si>
    <t xml:space="preserve">Kabel CYKY 3x2,5 mm2 </t>
  </si>
  <si>
    <t>Uložení v budově na kabelové liště</t>
  </si>
  <si>
    <t>Uložení v zemi včetně chráničky a výstražné folie</t>
  </si>
  <si>
    <t>M21 211</t>
  </si>
  <si>
    <t>Kompletace elektro včetně dodávky chrániče a jističe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</si>
  <si>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</si>
  <si>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</si>
  <si>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</si>
  <si>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</si>
  <si>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</si>
  <si>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</si>
  <si>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</si>
  <si>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</si>
  <si>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ENVIprojekt CZECH, s.r.o.</t>
  </si>
  <si>
    <t>Ing. Maršálek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</si>
</sst>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"/>
    <numFmt numFmtId="165" formatCode="0.0"/>
    <numFmt numFmtId="166" formatCode="#,##0\ &quot;Kč&quot;"/>
  </numFmts>
  <fonts count="27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4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0" fontId="6" fillId="2" borderId="4" xfId="0" applyFont="1" applyFill="1" applyBorder="1" applyAlignment="1">
      <alignment horizontal="left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0" fontId="4" fillId="2" borderId="9" xfId="0" applyFont="1" applyFill="1" applyBorder="1"/>
    <xf numFmtId="0" fontId="3" fillId="2" borderId="9" xfId="0" applyFont="1" applyFill="1" applyBorder="1"/>
    <xf numFmtId="0" fontId="3" fillId="2" borderId="8" xfId="0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0" fontId="4" fillId="2" borderId="0" xfId="0" applyFont="1" applyFill="1" applyBorder="1"/>
    <xf numFmtId="0" fontId="3" fillId="2" borderId="0" xfId="0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4" fillId="0" borderId="45" xfId="1" applyFont="1" applyBorder="1"/>
    <xf numFmtId="0" fontId="3" fillId="0" borderId="45" xfId="1" applyFont="1" applyBorder="1"/>
    <xf numFmtId="0" fontId="3" fillId="0" borderId="45" xfId="1" applyFont="1" applyBorder="1" applyAlignment="1">
      <alignment horizontal="right"/>
    </xf>
    <xf numFmtId="0" fontId="3" fillId="0" borderId="46" xfId="1" applyFont="1" applyBorder="1"/>
    <xf numFmtId="0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4" fillId="0" borderId="50" xfId="1" applyFont="1" applyBorder="1"/>
    <xf numFmtId="0" fontId="3" fillId="0" borderId="50" xfId="1" applyFont="1" applyBorder="1"/>
    <xf numFmtId="0" fontId="3" fillId="0" borderId="50" xfId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5" fillId="0" borderId="46" xfId="1" applyFont="1" applyBorder="1" applyAlignment="1">
      <alignment horizontal="right"/>
    </xf>
    <xf numFmtId="0" fontId="3" fillId="0" borderId="45" xfId="1" applyFont="1" applyBorder="1" applyAlignment="1">
      <alignment horizontal="left"/>
    </xf>
    <xf numFmtId="0" fontId="3" fillId="0" borderId="47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21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2" fillId="3" borderId="62" xfId="1" applyNumberFormat="1" applyFont="1" applyFill="1" applyBorder="1" applyAlignment="1">
      <alignment horizontal="right" wrapText="1"/>
    </xf>
    <xf numFmtId="0" fontId="22" fillId="3" borderId="34" xfId="1" applyFont="1" applyFill="1" applyBorder="1" applyAlignment="1">
      <alignment horizontal="left" wrapText="1"/>
    </xf>
    <xf numFmtId="0" fontId="22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4" fillId="2" borderId="10" xfId="1" applyNumberFormat="1" applyFont="1" applyFill="1" applyBorder="1" applyAlignment="1">
      <alignment horizontal="left"/>
    </xf>
    <xf numFmtId="0" fontId="24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5" fillId="0" borderId="0" xfId="1" applyFont="1" applyAlignment="1"/>
    <xf numFmtId="0" fontId="10" fillId="0" borderId="0" xfId="1" applyAlignment="1">
      <alignment horizontal="right"/>
    </xf>
    <xf numFmtId="0" fontId="26" fillId="0" borderId="0" xfId="1" applyFont="1" applyBorder="1"/>
    <xf numFmtId="3" fontId="26" fillId="0" borderId="0" xfId="1" applyNumberFormat="1" applyFont="1" applyBorder="1" applyAlignment="1">
      <alignment horizontal="right"/>
    </xf>
    <xf numFmtId="4" fontId="26" fillId="0" borderId="0" xfId="1" applyNumberFormat="1" applyFont="1" applyBorder="1"/>
    <xf numFmtId="0" fontId="25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14" fontId="3" fillId="0" borderId="13" xfId="0" applyNumberFormat="1" applyFont="1" applyBorder="1"/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0" fontId="19" fillId="3" borderId="34" xfId="1" applyNumberFormat="1" applyFont="1" applyFill="1" applyBorder="1" applyAlignment="1">
      <alignment horizontal="left" wrapText="1" indent="1"/>
    </xf>
    <xf numFmtId="0" fontId="20" fillId="0" borderId="0" xfId="0" applyNumberFormat="1" applyFont="1"/>
    <xf numFmtId="0" fontId="20" fillId="0" borderId="13" xfId="0" applyNumberFormat="1" applyFont="1" applyBorder="1"/>
    <xf numFmtId="49" fontId="22" fillId="3" borderId="60" xfId="1" applyNumberFormat="1" applyFont="1" applyFill="1" applyBorder="1" applyAlignment="1">
      <alignment horizontal="left" wrapText="1"/>
    </xf>
    <xf numFmtId="49" fontId="23" fillId="0" borderId="61" xfId="0" applyNumberFormat="1" applyFont="1" applyBorder="1" applyAlignment="1">
      <alignment horizontal="left" wrapText="1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4" fontId="17" fillId="0" borderId="59" xfId="1" applyNumberFormat="1" applyFont="1" applyBorder="1" applyAlignment="1" applyProtection="1">
      <alignment horizontal="right"/>
      <protection locked="0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workbookViewId="0">
      <selection activeCell="F28" sqref="F28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0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1</v>
      </c>
      <c r="B2" s="4"/>
      <c r="C2" s="5">
        <f>Rekapitulace!H1</f>
        <v>1</v>
      </c>
      <c r="D2" s="5" t="str">
        <f>Rekapitulace!G2</f>
        <v>Zásobníky na vodu 2 x 9500 lt</v>
      </c>
      <c r="E2" s="4"/>
      <c r="F2" s="6" t="s">
        <v>2</v>
      </c>
      <c r="G2" s="7"/>
    </row>
    <row r="3" spans="1:57" ht="3" hidden="1" customHeight="1" x14ac:dyDescent="0.2">
      <c r="A3" s="8"/>
      <c r="B3" s="9"/>
      <c r="C3" s="10"/>
      <c r="D3" s="10"/>
      <c r="E3" s="9"/>
      <c r="F3" s="11"/>
      <c r="G3" s="12"/>
    </row>
    <row r="4" spans="1:57" ht="12" customHeight="1" x14ac:dyDescent="0.2">
      <c r="A4" s="13" t="s">
        <v>3</v>
      </c>
      <c r="B4" s="9"/>
      <c r="C4" s="10" t="s">
        <v>4</v>
      </c>
      <c r="D4" s="10"/>
      <c r="E4" s="9"/>
      <c r="F4" s="11" t="s">
        <v>5</v>
      </c>
      <c r="G4" s="14"/>
    </row>
    <row r="5" spans="1:57" ht="12.95" customHeight="1" x14ac:dyDescent="0.2">
      <c r="A5" s="15" t="s">
        <v>81</v>
      </c>
      <c r="B5" s="16"/>
      <c r="C5" s="17" t="s">
        <v>82</v>
      </c>
      <c r="D5" s="18"/>
      <c r="E5" s="19"/>
      <c r="F5" s="11" t="s">
        <v>7</v>
      </c>
      <c r="G5" s="12"/>
    </row>
    <row r="6" spans="1:57" ht="12.95" customHeight="1" x14ac:dyDescent="0.2">
      <c r="A6" s="13" t="s">
        <v>8</v>
      </c>
      <c r="B6" s="9"/>
      <c r="C6" s="10" t="s">
        <v>9</v>
      </c>
      <c r="D6" s="10"/>
      <c r="E6" s="9"/>
      <c r="F6" s="20" t="s">
        <v>10</v>
      </c>
      <c r="G6" s="21">
        <v>0</v>
      </c>
      <c r="O6" s="22"/>
    </row>
    <row r="7" spans="1:57" ht="12.95" customHeight="1" x14ac:dyDescent="0.2">
      <c r="A7" s="23" t="s">
        <v>79</v>
      </c>
      <c r="B7" s="24"/>
      <c r="C7" s="25" t="s">
        <v>80</v>
      </c>
      <c r="D7" s="26"/>
      <c r="E7" s="26"/>
      <c r="F7" s="27" t="s">
        <v>11</v>
      </c>
      <c r="G7" s="21">
        <f>IF(PocetMJ=0,,ROUND((F30+F32)/PocetMJ,1))</f>
        <v>0</v>
      </c>
    </row>
    <row r="8" spans="1:57" x14ac:dyDescent="0.2">
      <c r="A8" s="28" t="s">
        <v>12</v>
      </c>
      <c r="B8" s="11"/>
      <c r="C8" s="205"/>
      <c r="D8" s="205"/>
      <c r="E8" s="206"/>
      <c r="F8" s="29" t="s">
        <v>13</v>
      </c>
      <c r="G8" s="30"/>
      <c r="H8" s="31"/>
      <c r="I8" s="32"/>
    </row>
    <row r="9" spans="1:57" x14ac:dyDescent="0.2">
      <c r="A9" s="28" t="s">
        <v>14</v>
      </c>
      <c r="B9" s="11"/>
      <c r="C9" s="205" t="s">
        <v>236</v>
      </c>
      <c r="D9" s="205"/>
      <c r="E9" s="206"/>
      <c r="F9" s="11"/>
      <c r="G9" s="33"/>
      <c r="H9" s="34"/>
    </row>
    <row r="10" spans="1:57" x14ac:dyDescent="0.2">
      <c r="A10" s="28" t="s">
        <v>15</v>
      </c>
      <c r="B10" s="11"/>
      <c r="C10" s="205"/>
      <c r="D10" s="205"/>
      <c r="E10" s="205"/>
      <c r="F10" s="35"/>
      <c r="G10" s="36"/>
      <c r="H10" s="37"/>
    </row>
    <row r="11" spans="1:57" ht="13.5" customHeight="1" x14ac:dyDescent="0.2">
      <c r="A11" s="28" t="s">
        <v>16</v>
      </c>
      <c r="B11" s="11"/>
      <c r="C11" s="205"/>
      <c r="D11" s="205"/>
      <c r="E11" s="205"/>
      <c r="F11" s="38" t="s">
        <v>17</v>
      </c>
      <c r="G11" s="39"/>
      <c r="H11" s="34"/>
      <c r="BA11" s="40"/>
      <c r="BB11" s="40"/>
      <c r="BC11" s="40"/>
      <c r="BD11" s="40"/>
      <c r="BE11" s="40"/>
    </row>
    <row r="12" spans="1:57" ht="12.75" customHeight="1" x14ac:dyDescent="0.2">
      <c r="A12" s="41" t="s">
        <v>18</v>
      </c>
      <c r="B12" s="9"/>
      <c r="C12" s="207"/>
      <c r="D12" s="207"/>
      <c r="E12" s="207"/>
      <c r="F12" s="42" t="s">
        <v>19</v>
      </c>
      <c r="G12" s="43"/>
      <c r="H12" s="34"/>
    </row>
    <row r="13" spans="1:57" ht="28.5" customHeight="1" thickBot="1" x14ac:dyDescent="0.25">
      <c r="A13" s="44" t="s">
        <v>20</v>
      </c>
      <c r="B13" s="45"/>
      <c r="C13" s="45"/>
      <c r="D13" s="45"/>
      <c r="E13" s="46"/>
      <c r="F13" s="46"/>
      <c r="G13" s="47"/>
      <c r="H13" s="34"/>
    </row>
    <row r="14" spans="1:57" ht="17.25" customHeight="1" thickBot="1" x14ac:dyDescent="0.25">
      <c r="A14" s="48" t="s">
        <v>21</v>
      </c>
      <c r="B14" s="49"/>
      <c r="C14" s="50"/>
      <c r="D14" s="51" t="s">
        <v>22</v>
      </c>
      <c r="E14" s="52"/>
      <c r="F14" s="52"/>
      <c r="G14" s="50"/>
    </row>
    <row r="15" spans="1:57" ht="15.95" customHeight="1" x14ac:dyDescent="0.2">
      <c r="A15" s="53"/>
      <c r="B15" s="54" t="s">
        <v>23</v>
      </c>
      <c r="C15" s="55">
        <f>HSV</f>
        <v>0</v>
      </c>
      <c r="D15" s="56" t="str">
        <f>Rekapitulace!A18</f>
        <v>Ztížené výrobní podmínky</v>
      </c>
      <c r="E15" s="57"/>
      <c r="F15" s="58"/>
      <c r="G15" s="55">
        <f>Rekapitulace!I18</f>
        <v>0</v>
      </c>
    </row>
    <row r="16" spans="1:57" ht="15.95" customHeight="1" x14ac:dyDescent="0.2">
      <c r="A16" s="53" t="s">
        <v>24</v>
      </c>
      <c r="B16" s="54" t="s">
        <v>25</v>
      </c>
      <c r="C16" s="55">
        <f>PSV</f>
        <v>0</v>
      </c>
      <c r="D16" s="8" t="str">
        <f>Rekapitulace!A19</f>
        <v>Oborová přirážka</v>
      </c>
      <c r="E16" s="59"/>
      <c r="F16" s="60"/>
      <c r="G16" s="55">
        <f>Rekapitulace!I19</f>
        <v>0</v>
      </c>
    </row>
    <row r="17" spans="1:7" ht="15.95" customHeight="1" x14ac:dyDescent="0.2">
      <c r="A17" s="53" t="s">
        <v>26</v>
      </c>
      <c r="B17" s="54" t="s">
        <v>27</v>
      </c>
      <c r="C17" s="55">
        <f>Mont</f>
        <v>0</v>
      </c>
      <c r="D17" s="8" t="str">
        <f>Rekapitulace!A20</f>
        <v>Přesun stavebních kapacit</v>
      </c>
      <c r="E17" s="59"/>
      <c r="F17" s="60"/>
      <c r="G17" s="55">
        <f>Rekapitulace!I20</f>
        <v>0</v>
      </c>
    </row>
    <row r="18" spans="1:7" ht="15.95" customHeight="1" x14ac:dyDescent="0.2">
      <c r="A18" s="61" t="s">
        <v>28</v>
      </c>
      <c r="B18" s="62" t="s">
        <v>29</v>
      </c>
      <c r="C18" s="55">
        <f>Dodavka</f>
        <v>0</v>
      </c>
      <c r="D18" s="8" t="str">
        <f>Rekapitulace!A21</f>
        <v>Mimostaveništní doprava</v>
      </c>
      <c r="E18" s="59"/>
      <c r="F18" s="60"/>
      <c r="G18" s="55">
        <f>Rekapitulace!I21</f>
        <v>0</v>
      </c>
    </row>
    <row r="19" spans="1:7" ht="15.95" customHeight="1" x14ac:dyDescent="0.2">
      <c r="A19" s="63" t="s">
        <v>30</v>
      </c>
      <c r="B19" s="54"/>
      <c r="C19" s="55">
        <f>SUM(C15:C18)</f>
        <v>0</v>
      </c>
      <c r="D19" s="8" t="str">
        <f>Rekapitulace!A22</f>
        <v>Zařízení staveniště</v>
      </c>
      <c r="E19" s="59"/>
      <c r="F19" s="60"/>
      <c r="G19" s="55">
        <f>Rekapitulace!I22</f>
        <v>0</v>
      </c>
    </row>
    <row r="20" spans="1:7" ht="15.95" customHeight="1" x14ac:dyDescent="0.2">
      <c r="A20" s="63"/>
      <c r="B20" s="54"/>
      <c r="C20" s="55"/>
      <c r="D20" s="8" t="str">
        <f>Rekapitulace!A23</f>
        <v>Provoz investora</v>
      </c>
      <c r="E20" s="59"/>
      <c r="F20" s="60"/>
      <c r="G20" s="55">
        <f>Rekapitulace!I23</f>
        <v>0</v>
      </c>
    </row>
    <row r="21" spans="1:7" ht="15.95" customHeight="1" x14ac:dyDescent="0.2">
      <c r="A21" s="63" t="s">
        <v>31</v>
      </c>
      <c r="B21" s="54"/>
      <c r="C21" s="55">
        <f>HZS</f>
        <v>0</v>
      </c>
      <c r="D21" s="8" t="str">
        <f>Rekapitulace!A24</f>
        <v>Kompletační činnost (IČD)</v>
      </c>
      <c r="E21" s="59"/>
      <c r="F21" s="60"/>
      <c r="G21" s="55">
        <f>Rekapitulace!I24</f>
        <v>0</v>
      </c>
    </row>
    <row r="22" spans="1:7" ht="15.95" customHeight="1" x14ac:dyDescent="0.2">
      <c r="A22" s="64" t="s">
        <v>32</v>
      </c>
      <c r="B22" s="65"/>
      <c r="C22" s="55">
        <f>C19+C21</f>
        <v>0</v>
      </c>
      <c r="D22" s="8" t="s">
        <v>33</v>
      </c>
      <c r="E22" s="59"/>
      <c r="F22" s="60"/>
      <c r="G22" s="55">
        <f>G23-SUM(G15:G21)</f>
        <v>0</v>
      </c>
    </row>
    <row r="23" spans="1:7" ht="15.95" customHeight="1" thickBot="1" x14ac:dyDescent="0.25">
      <c r="A23" s="208" t="s">
        <v>34</v>
      </c>
      <c r="B23" s="209"/>
      <c r="C23" s="66">
        <f>C22+G23</f>
        <v>0</v>
      </c>
      <c r="D23" s="67" t="s">
        <v>35</v>
      </c>
      <c r="E23" s="68"/>
      <c r="F23" s="69"/>
      <c r="G23" s="55">
        <f>VRN</f>
        <v>0</v>
      </c>
    </row>
    <row r="24" spans="1:7" x14ac:dyDescent="0.2">
      <c r="A24" s="70" t="s">
        <v>36</v>
      </c>
      <c r="B24" s="71"/>
      <c r="C24" s="72"/>
      <c r="D24" s="71" t="s">
        <v>37</v>
      </c>
      <c r="E24" s="71"/>
      <c r="F24" s="73" t="s">
        <v>38</v>
      </c>
      <c r="G24" s="74"/>
    </row>
    <row r="25" spans="1:7" x14ac:dyDescent="0.2">
      <c r="A25" s="64" t="s">
        <v>39</v>
      </c>
      <c r="B25" s="65"/>
      <c r="C25" s="75" t="s">
        <v>237</v>
      </c>
      <c r="D25" s="65" t="s">
        <v>39</v>
      </c>
      <c r="E25" s="76"/>
      <c r="F25" s="77" t="s">
        <v>39</v>
      </c>
      <c r="G25" s="78"/>
    </row>
    <row r="26" spans="1:7" ht="37.5" customHeight="1" x14ac:dyDescent="0.2">
      <c r="A26" s="64" t="s">
        <v>40</v>
      </c>
      <c r="B26" s="79"/>
      <c r="C26" s="202">
        <v>44218</v>
      </c>
      <c r="D26" s="65" t="s">
        <v>40</v>
      </c>
      <c r="E26" s="76"/>
      <c r="F26" s="77" t="s">
        <v>40</v>
      </c>
      <c r="G26" s="78"/>
    </row>
    <row r="27" spans="1:7" x14ac:dyDescent="0.2">
      <c r="A27" s="64"/>
      <c r="B27" s="80"/>
      <c r="C27" s="75"/>
      <c r="D27" s="65"/>
      <c r="E27" s="76"/>
      <c r="F27" s="77"/>
      <c r="G27" s="78"/>
    </row>
    <row r="28" spans="1:7" x14ac:dyDescent="0.2">
      <c r="A28" s="64" t="s">
        <v>41</v>
      </c>
      <c r="B28" s="65"/>
      <c r="C28" s="75"/>
      <c r="D28" s="77" t="s">
        <v>42</v>
      </c>
      <c r="E28" s="75"/>
      <c r="F28" s="81" t="s">
        <v>42</v>
      </c>
      <c r="G28" s="78"/>
    </row>
    <row r="29" spans="1:7" ht="69" customHeight="1" x14ac:dyDescent="0.2">
      <c r="A29" s="64"/>
      <c r="B29" s="65"/>
      <c r="C29" s="82"/>
      <c r="D29" s="83"/>
      <c r="E29" s="82"/>
      <c r="F29" s="65"/>
      <c r="G29" s="78"/>
    </row>
    <row r="30" spans="1:7" x14ac:dyDescent="0.2">
      <c r="A30" s="84" t="s">
        <v>43</v>
      </c>
      <c r="B30" s="85"/>
      <c r="C30" s="86">
        <v>21</v>
      </c>
      <c r="D30" s="85" t="s">
        <v>44</v>
      </c>
      <c r="E30" s="87"/>
      <c r="F30" s="210">
        <f>C23-F32</f>
        <v>0</v>
      </c>
      <c r="G30" s="211"/>
    </row>
    <row r="31" spans="1:7" x14ac:dyDescent="0.2">
      <c r="A31" s="84" t="s">
        <v>45</v>
      </c>
      <c r="B31" s="85"/>
      <c r="C31" s="86">
        <f>SazbaDPH1</f>
        <v>21</v>
      </c>
      <c r="D31" s="85" t="s">
        <v>46</v>
      </c>
      <c r="E31" s="87"/>
      <c r="F31" s="210">
        <f>ROUND(PRODUCT(F30,C31/100),0)</f>
        <v>0</v>
      </c>
      <c r="G31" s="211"/>
    </row>
    <row r="32" spans="1:7" x14ac:dyDescent="0.2">
      <c r="A32" s="84" t="s">
        <v>43</v>
      </c>
      <c r="B32" s="85"/>
      <c r="C32" s="86">
        <v>0</v>
      </c>
      <c r="D32" s="85" t="s">
        <v>46</v>
      </c>
      <c r="E32" s="87"/>
      <c r="F32" s="210">
        <v>0</v>
      </c>
      <c r="G32" s="211"/>
    </row>
    <row r="33" spans="1:8" x14ac:dyDescent="0.2">
      <c r="A33" s="84" t="s">
        <v>45</v>
      </c>
      <c r="B33" s="88"/>
      <c r="C33" s="89">
        <f>SazbaDPH2</f>
        <v>0</v>
      </c>
      <c r="D33" s="85" t="s">
        <v>46</v>
      </c>
      <c r="E33" s="60"/>
      <c r="F33" s="210">
        <f>ROUND(PRODUCT(F32,C33/100),0)</f>
        <v>0</v>
      </c>
      <c r="G33" s="211"/>
    </row>
    <row r="34" spans="1:8" s="93" customFormat="1" ht="19.5" customHeight="1" thickBot="1" x14ac:dyDescent="0.3">
      <c r="A34" s="90" t="s">
        <v>47</v>
      </c>
      <c r="B34" s="91"/>
      <c r="C34" s="91"/>
      <c r="D34" s="91"/>
      <c r="E34" s="92"/>
      <c r="F34" s="212">
        <f>ROUND(SUM(F30:F33),0)</f>
        <v>0</v>
      </c>
      <c r="G34" s="213"/>
    </row>
    <row r="36" spans="1:8" x14ac:dyDescent="0.2">
      <c r="A36" s="94" t="s">
        <v>48</v>
      </c>
      <c r="B36" s="94"/>
      <c r="C36" s="94"/>
      <c r="D36" s="94"/>
      <c r="E36" s="94"/>
      <c r="F36" s="94"/>
      <c r="G36" s="94"/>
      <c r="H36" t="s">
        <v>6</v>
      </c>
    </row>
    <row r="37" spans="1:8" ht="14.25" customHeight="1" x14ac:dyDescent="0.2">
      <c r="A37" s="94"/>
      <c r="B37" s="204"/>
      <c r="C37" s="204"/>
      <c r="D37" s="204"/>
      <c r="E37" s="204"/>
      <c r="F37" s="204"/>
      <c r="G37" s="204"/>
      <c r="H37" t="s">
        <v>6</v>
      </c>
    </row>
    <row r="38" spans="1:8" ht="12.75" customHeight="1" x14ac:dyDescent="0.2">
      <c r="A38" s="95"/>
      <c r="B38" s="204"/>
      <c r="C38" s="204"/>
      <c r="D38" s="204"/>
      <c r="E38" s="204"/>
      <c r="F38" s="204"/>
      <c r="G38" s="204"/>
      <c r="H38" t="s">
        <v>6</v>
      </c>
    </row>
    <row r="39" spans="1:8" x14ac:dyDescent="0.2">
      <c r="A39" s="95"/>
      <c r="B39" s="204"/>
      <c r="C39" s="204"/>
      <c r="D39" s="204"/>
      <c r="E39" s="204"/>
      <c r="F39" s="204"/>
      <c r="G39" s="204"/>
      <c r="H39" t="s">
        <v>6</v>
      </c>
    </row>
    <row r="40" spans="1:8" x14ac:dyDescent="0.2">
      <c r="A40" s="95"/>
      <c r="B40" s="204"/>
      <c r="C40" s="204"/>
      <c r="D40" s="204"/>
      <c r="E40" s="204"/>
      <c r="F40" s="204"/>
      <c r="G40" s="204"/>
      <c r="H40" t="s">
        <v>6</v>
      </c>
    </row>
    <row r="41" spans="1:8" x14ac:dyDescent="0.2">
      <c r="A41" s="95"/>
      <c r="B41" s="204"/>
      <c r="C41" s="204"/>
      <c r="D41" s="204"/>
      <c r="E41" s="204"/>
      <c r="F41" s="204"/>
      <c r="G41" s="204"/>
      <c r="H41" t="s">
        <v>6</v>
      </c>
    </row>
    <row r="42" spans="1:8" x14ac:dyDescent="0.2">
      <c r="A42" s="95"/>
      <c r="B42" s="204"/>
      <c r="C42" s="204"/>
      <c r="D42" s="204"/>
      <c r="E42" s="204"/>
      <c r="F42" s="204"/>
      <c r="G42" s="204"/>
      <c r="H42" t="s">
        <v>6</v>
      </c>
    </row>
    <row r="43" spans="1:8" x14ac:dyDescent="0.2">
      <c r="A43" s="95"/>
      <c r="B43" s="204"/>
      <c r="C43" s="204"/>
      <c r="D43" s="204"/>
      <c r="E43" s="204"/>
      <c r="F43" s="204"/>
      <c r="G43" s="204"/>
      <c r="H43" t="s">
        <v>6</v>
      </c>
    </row>
    <row r="44" spans="1:8" x14ac:dyDescent="0.2">
      <c r="A44" s="95"/>
      <c r="B44" s="204"/>
      <c r="C44" s="204"/>
      <c r="D44" s="204"/>
      <c r="E44" s="204"/>
      <c r="F44" s="204"/>
      <c r="G44" s="204"/>
      <c r="H44" t="s">
        <v>6</v>
      </c>
    </row>
    <row r="45" spans="1:8" ht="0.75" customHeight="1" x14ac:dyDescent="0.2">
      <c r="A45" s="95"/>
      <c r="B45" s="204"/>
      <c r="C45" s="204"/>
      <c r="D45" s="204"/>
      <c r="E45" s="204"/>
      <c r="F45" s="204"/>
      <c r="G45" s="204"/>
      <c r="H45" t="s">
        <v>6</v>
      </c>
    </row>
    <row r="46" spans="1:8" x14ac:dyDescent="0.2">
      <c r="B46" s="203"/>
      <c r="C46" s="203"/>
      <c r="D46" s="203"/>
      <c r="E46" s="203"/>
      <c r="F46" s="203"/>
      <c r="G46" s="203"/>
    </row>
    <row r="47" spans="1:8" x14ac:dyDescent="0.2">
      <c r="B47" s="203"/>
      <c r="C47" s="203"/>
      <c r="D47" s="203"/>
      <c r="E47" s="203"/>
      <c r="F47" s="203"/>
      <c r="G47" s="203"/>
    </row>
    <row r="48" spans="1:8" x14ac:dyDescent="0.2">
      <c r="B48" s="203"/>
      <c r="C48" s="203"/>
      <c r="D48" s="203"/>
      <c r="E48" s="203"/>
      <c r="F48" s="203"/>
      <c r="G48" s="203"/>
    </row>
    <row r="49" spans="2:7" x14ac:dyDescent="0.2">
      <c r="B49" s="203"/>
      <c r="C49" s="203"/>
      <c r="D49" s="203"/>
      <c r="E49" s="203"/>
      <c r="F49" s="203"/>
      <c r="G49" s="203"/>
    </row>
    <row r="50" spans="2:7" x14ac:dyDescent="0.2">
      <c r="B50" s="203"/>
      <c r="C50" s="203"/>
      <c r="D50" s="203"/>
      <c r="E50" s="203"/>
      <c r="F50" s="203"/>
      <c r="G50" s="203"/>
    </row>
    <row r="51" spans="2:7" x14ac:dyDescent="0.2">
      <c r="B51" s="203"/>
      <c r="C51" s="203"/>
      <c r="D51" s="203"/>
      <c r="E51" s="203"/>
      <c r="F51" s="203"/>
      <c r="G51" s="203"/>
    </row>
    <row r="52" spans="2:7" x14ac:dyDescent="0.2">
      <c r="B52" s="203"/>
      <c r="C52" s="203"/>
      <c r="D52" s="203"/>
      <c r="E52" s="203"/>
      <c r="F52" s="203"/>
      <c r="G52" s="203"/>
    </row>
    <row r="53" spans="2:7" x14ac:dyDescent="0.2">
      <c r="B53" s="203"/>
      <c r="C53" s="203"/>
      <c r="D53" s="203"/>
      <c r="E53" s="203"/>
      <c r="F53" s="203"/>
      <c r="G53" s="203"/>
    </row>
    <row r="54" spans="2:7" x14ac:dyDescent="0.2">
      <c r="B54" s="203"/>
      <c r="C54" s="203"/>
      <c r="D54" s="203"/>
      <c r="E54" s="203"/>
      <c r="F54" s="203"/>
      <c r="G54" s="203"/>
    </row>
    <row r="55" spans="2:7" x14ac:dyDescent="0.2">
      <c r="B55" s="203"/>
      <c r="C55" s="203"/>
      <c r="D55" s="203"/>
      <c r="E55" s="203"/>
      <c r="F55" s="203"/>
      <c r="G55" s="203"/>
    </row>
  </sheetData>
  <sheetProtection password="C90E" sheet="1" objects="1" scenarios="1"/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7"/>
  <sheetViews>
    <sheetView workbookViewId="0">
      <selection activeCell="D36" sqref="D36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214" t="s">
        <v>49</v>
      </c>
      <c r="B1" s="215"/>
      <c r="C1" s="96" t="str">
        <f>CONCATENATE(cislostavby," ",nazevstavby)</f>
        <v>2005  Zásobníky na vodu pro MŠ a ZŠ OVA-JIH</v>
      </c>
      <c r="D1" s="97"/>
      <c r="E1" s="98"/>
      <c r="F1" s="97"/>
      <c r="G1" s="99" t="s">
        <v>50</v>
      </c>
      <c r="H1" s="100">
        <v>1</v>
      </c>
      <c r="I1" s="101"/>
    </row>
    <row r="2" spans="1:57" ht="13.5" thickBot="1" x14ac:dyDescent="0.25">
      <c r="A2" s="216" t="s">
        <v>51</v>
      </c>
      <c r="B2" s="217"/>
      <c r="C2" s="102" t="str">
        <f>CONCATENATE(cisloobjektu," ",nazevobjektu)</f>
        <v>01 ZŠ Krestova 1387/36A</v>
      </c>
      <c r="D2" s="103"/>
      <c r="E2" s="104"/>
      <c r="F2" s="103"/>
      <c r="G2" s="218" t="s">
        <v>83</v>
      </c>
      <c r="H2" s="219"/>
      <c r="I2" s="220"/>
    </row>
    <row r="3" spans="1:57" ht="13.5" thickTop="1" x14ac:dyDescent="0.2">
      <c r="A3" s="76"/>
      <c r="B3" s="76"/>
      <c r="C3" s="76"/>
      <c r="D3" s="76"/>
      <c r="E3" s="76"/>
      <c r="F3" s="65"/>
      <c r="G3" s="76"/>
      <c r="H3" s="76"/>
      <c r="I3" s="76"/>
    </row>
    <row r="4" spans="1:57" ht="19.5" customHeight="1" x14ac:dyDescent="0.25">
      <c r="A4" s="105" t="s">
        <v>52</v>
      </c>
      <c r="B4" s="106"/>
      <c r="C4" s="106"/>
      <c r="D4" s="106"/>
      <c r="E4" s="107"/>
      <c r="F4" s="106"/>
      <c r="G4" s="106"/>
      <c r="H4" s="106"/>
      <c r="I4" s="106"/>
    </row>
    <row r="5" spans="1:57" ht="13.5" thickBot="1" x14ac:dyDescent="0.25">
      <c r="A5" s="76"/>
      <c r="B5" s="76"/>
      <c r="C5" s="76"/>
      <c r="D5" s="76"/>
      <c r="E5" s="76"/>
      <c r="F5" s="76"/>
      <c r="G5" s="76"/>
      <c r="H5" s="76"/>
      <c r="I5" s="76"/>
    </row>
    <row r="6" spans="1:57" s="34" customFormat="1" ht="13.5" thickBot="1" x14ac:dyDescent="0.25">
      <c r="A6" s="108"/>
      <c r="B6" s="109" t="s">
        <v>53</v>
      </c>
      <c r="C6" s="109"/>
      <c r="D6" s="110"/>
      <c r="E6" s="111" t="s">
        <v>54</v>
      </c>
      <c r="F6" s="112" t="s">
        <v>55</v>
      </c>
      <c r="G6" s="112" t="s">
        <v>56</v>
      </c>
      <c r="H6" s="112" t="s">
        <v>57</v>
      </c>
      <c r="I6" s="113" t="s">
        <v>31</v>
      </c>
    </row>
    <row r="7" spans="1:57" s="34" customFormat="1" x14ac:dyDescent="0.2">
      <c r="A7" s="198" t="str">
        <f>Položky!B7</f>
        <v>1</v>
      </c>
      <c r="B7" s="114" t="str">
        <f>Položky!C7</f>
        <v>Zemní práce</v>
      </c>
      <c r="C7" s="65"/>
      <c r="D7" s="115"/>
      <c r="E7" s="199">
        <f>Položky!BA52</f>
        <v>0</v>
      </c>
      <c r="F7" s="200">
        <f>Položky!BB52</f>
        <v>0</v>
      </c>
      <c r="G7" s="200">
        <f>Položky!BC52</f>
        <v>0</v>
      </c>
      <c r="H7" s="200">
        <f>Položky!BD52</f>
        <v>0</v>
      </c>
      <c r="I7" s="201">
        <f>Položky!BE52</f>
        <v>0</v>
      </c>
    </row>
    <row r="8" spans="1:57" s="34" customFormat="1" x14ac:dyDescent="0.2">
      <c r="A8" s="198" t="str">
        <f>Položky!B53</f>
        <v>5</v>
      </c>
      <c r="B8" s="114" t="str">
        <f>Položky!C53</f>
        <v>Komunikace</v>
      </c>
      <c r="C8" s="65"/>
      <c r="D8" s="115"/>
      <c r="E8" s="199">
        <f>Položky!BA68</f>
        <v>0</v>
      </c>
      <c r="F8" s="200">
        <f>Položky!BB68</f>
        <v>0</v>
      </c>
      <c r="G8" s="200">
        <f>Položky!BC68</f>
        <v>0</v>
      </c>
      <c r="H8" s="200">
        <f>Položky!BD68</f>
        <v>0</v>
      </c>
      <c r="I8" s="201">
        <f>Položky!BE68</f>
        <v>0</v>
      </c>
    </row>
    <row r="9" spans="1:57" s="34" customFormat="1" x14ac:dyDescent="0.2">
      <c r="A9" s="198" t="str">
        <f>Položky!B69</f>
        <v>6</v>
      </c>
      <c r="B9" s="114" t="str">
        <f>Položky!C69</f>
        <v>Úpravy povrchu, podlahy</v>
      </c>
      <c r="C9" s="65"/>
      <c r="D9" s="115"/>
      <c r="E9" s="199">
        <f>Položky!BA76</f>
        <v>0</v>
      </c>
      <c r="F9" s="200">
        <f>Položky!BB76</f>
        <v>0</v>
      </c>
      <c r="G9" s="200">
        <f>Položky!BC76</f>
        <v>0</v>
      </c>
      <c r="H9" s="200">
        <f>Položky!BD76</f>
        <v>0</v>
      </c>
      <c r="I9" s="201">
        <f>Položky!BE76</f>
        <v>0</v>
      </c>
    </row>
    <row r="10" spans="1:57" s="34" customFormat="1" x14ac:dyDescent="0.2">
      <c r="A10" s="198" t="str">
        <f>Položky!B77</f>
        <v>8</v>
      </c>
      <c r="B10" s="114" t="str">
        <f>Položky!C77</f>
        <v>Trubní vedení</v>
      </c>
      <c r="C10" s="65"/>
      <c r="D10" s="115"/>
      <c r="E10" s="199">
        <f>Položky!BA91</f>
        <v>0</v>
      </c>
      <c r="F10" s="200">
        <f>Položky!BB91</f>
        <v>0</v>
      </c>
      <c r="G10" s="200">
        <f>Položky!BC91</f>
        <v>0</v>
      </c>
      <c r="H10" s="200">
        <f>Položky!BD91</f>
        <v>0</v>
      </c>
      <c r="I10" s="201">
        <f>Položky!BE91</f>
        <v>0</v>
      </c>
    </row>
    <row r="11" spans="1:57" s="34" customFormat="1" x14ac:dyDescent="0.2">
      <c r="A11" s="198" t="str">
        <f>Položky!B92</f>
        <v>99</v>
      </c>
      <c r="B11" s="114" t="str">
        <f>Položky!C92</f>
        <v>Staveništní přesun hmot</v>
      </c>
      <c r="C11" s="65"/>
      <c r="D11" s="115"/>
      <c r="E11" s="199">
        <f>Položky!BA94</f>
        <v>0</v>
      </c>
      <c r="F11" s="200">
        <f>Položky!BB94</f>
        <v>0</v>
      </c>
      <c r="G11" s="200">
        <f>Položky!BC94</f>
        <v>0</v>
      </c>
      <c r="H11" s="200">
        <f>Položky!BD94</f>
        <v>0</v>
      </c>
      <c r="I11" s="201">
        <f>Položky!BE94</f>
        <v>0</v>
      </c>
    </row>
    <row r="12" spans="1:57" s="34" customFormat="1" ht="13.5" thickBot="1" x14ac:dyDescent="0.25">
      <c r="A12" s="198" t="str">
        <f>Položky!B95</f>
        <v>M21</v>
      </c>
      <c r="B12" s="114" t="str">
        <f>Položky!C95</f>
        <v>Elektromontáže</v>
      </c>
      <c r="C12" s="65"/>
      <c r="D12" s="115"/>
      <c r="E12" s="199">
        <f>Položky!BA100</f>
        <v>0</v>
      </c>
      <c r="F12" s="200">
        <f>Položky!BB100</f>
        <v>0</v>
      </c>
      <c r="G12" s="200">
        <f>Položky!BC100</f>
        <v>0</v>
      </c>
      <c r="H12" s="200">
        <f>Položky!BD100</f>
        <v>0</v>
      </c>
      <c r="I12" s="201">
        <f>Položky!BE100</f>
        <v>0</v>
      </c>
    </row>
    <row r="13" spans="1:57" s="122" customFormat="1" ht="13.5" thickBot="1" x14ac:dyDescent="0.25">
      <c r="A13" s="116"/>
      <c r="B13" s="117" t="s">
        <v>58</v>
      </c>
      <c r="C13" s="117"/>
      <c r="D13" s="118"/>
      <c r="E13" s="119">
        <f>SUM(E7:E12)</f>
        <v>0</v>
      </c>
      <c r="F13" s="120">
        <f>SUM(F7:F12)</f>
        <v>0</v>
      </c>
      <c r="G13" s="120">
        <f>SUM(G7:G12)</f>
        <v>0</v>
      </c>
      <c r="H13" s="120">
        <f>SUM(H7:H12)</f>
        <v>0</v>
      </c>
      <c r="I13" s="121">
        <f>SUM(I7:I12)</f>
        <v>0</v>
      </c>
    </row>
    <row r="14" spans="1:57" x14ac:dyDescent="0.2">
      <c r="A14" s="65"/>
      <c r="B14" s="65"/>
      <c r="C14" s="65"/>
      <c r="D14" s="65"/>
      <c r="E14" s="65"/>
      <c r="F14" s="65"/>
      <c r="G14" s="65"/>
      <c r="H14" s="65"/>
      <c r="I14" s="65"/>
    </row>
    <row r="15" spans="1:57" ht="19.5" customHeight="1" x14ac:dyDescent="0.25">
      <c r="A15" s="106" t="s">
        <v>59</v>
      </c>
      <c r="B15" s="106"/>
      <c r="C15" s="106"/>
      <c r="D15" s="106"/>
      <c r="E15" s="106"/>
      <c r="F15" s="106"/>
      <c r="G15" s="123"/>
      <c r="H15" s="106"/>
      <c r="I15" s="106"/>
      <c r="BA15" s="40"/>
      <c r="BB15" s="40"/>
      <c r="BC15" s="40"/>
      <c r="BD15" s="40"/>
      <c r="BE15" s="40"/>
    </row>
    <row r="16" spans="1:57" ht="13.5" thickBot="1" x14ac:dyDescent="0.25">
      <c r="A16" s="76"/>
      <c r="B16" s="76"/>
      <c r="C16" s="76"/>
      <c r="D16" s="76"/>
      <c r="E16" s="76"/>
      <c r="F16" s="76"/>
      <c r="G16" s="76"/>
      <c r="H16" s="76"/>
      <c r="I16" s="76"/>
    </row>
    <row r="17" spans="1:53" x14ac:dyDescent="0.2">
      <c r="A17" s="70" t="s">
        <v>60</v>
      </c>
      <c r="B17" s="71"/>
      <c r="C17" s="71"/>
      <c r="D17" s="124"/>
      <c r="E17" s="125" t="s">
        <v>61</v>
      </c>
      <c r="F17" s="126" t="s">
        <v>62</v>
      </c>
      <c r="G17" s="127" t="s">
        <v>63</v>
      </c>
      <c r="H17" s="128"/>
      <c r="I17" s="129" t="s">
        <v>61</v>
      </c>
    </row>
    <row r="18" spans="1:53" x14ac:dyDescent="0.2">
      <c r="A18" s="63" t="s">
        <v>228</v>
      </c>
      <c r="B18" s="54"/>
      <c r="C18" s="54"/>
      <c r="D18" s="130"/>
      <c r="E18" s="131">
        <v>0</v>
      </c>
      <c r="F18" s="132">
        <v>0</v>
      </c>
      <c r="G18" s="133">
        <f t="shared" ref="G18:G25" si="0">CHOOSE(BA18+1,HSV+PSV,HSV+PSV+Mont,HSV+PSV+Dodavka+Mont,HSV,PSV,Mont,Dodavka,Mont+Dodavka,0)</f>
        <v>0</v>
      </c>
      <c r="H18" s="134"/>
      <c r="I18" s="135">
        <f t="shared" ref="I18:I25" si="1">E18+F18*G18/100</f>
        <v>0</v>
      </c>
      <c r="BA18">
        <v>0</v>
      </c>
    </row>
    <row r="19" spans="1:53" x14ac:dyDescent="0.2">
      <c r="A19" s="63" t="s">
        <v>229</v>
      </c>
      <c r="B19" s="54"/>
      <c r="C19" s="54"/>
      <c r="D19" s="130"/>
      <c r="E19" s="131">
        <v>0</v>
      </c>
      <c r="F19" s="132">
        <v>0</v>
      </c>
      <c r="G19" s="133">
        <f t="shared" si="0"/>
        <v>0</v>
      </c>
      <c r="H19" s="134"/>
      <c r="I19" s="135">
        <f t="shared" si="1"/>
        <v>0</v>
      </c>
      <c r="BA19">
        <v>0</v>
      </c>
    </row>
    <row r="20" spans="1:53" x14ac:dyDescent="0.2">
      <c r="A20" s="63" t="s">
        <v>230</v>
      </c>
      <c r="B20" s="54"/>
      <c r="C20" s="54"/>
      <c r="D20" s="130"/>
      <c r="E20" s="131">
        <v>0</v>
      </c>
      <c r="F20" s="132">
        <v>0</v>
      </c>
      <c r="G20" s="133">
        <f t="shared" si="0"/>
        <v>0</v>
      </c>
      <c r="H20" s="134"/>
      <c r="I20" s="135">
        <f t="shared" si="1"/>
        <v>0</v>
      </c>
      <c r="BA20">
        <v>0</v>
      </c>
    </row>
    <row r="21" spans="1:53" x14ac:dyDescent="0.2">
      <c r="A21" s="63" t="s">
        <v>231</v>
      </c>
      <c r="B21" s="54"/>
      <c r="C21" s="54"/>
      <c r="D21" s="130"/>
      <c r="E21" s="131">
        <v>0</v>
      </c>
      <c r="F21" s="132">
        <v>0</v>
      </c>
      <c r="G21" s="133">
        <f t="shared" si="0"/>
        <v>0</v>
      </c>
      <c r="H21" s="134"/>
      <c r="I21" s="135">
        <f t="shared" si="1"/>
        <v>0</v>
      </c>
      <c r="BA21">
        <v>0</v>
      </c>
    </row>
    <row r="22" spans="1:53" x14ac:dyDescent="0.2">
      <c r="A22" s="63" t="s">
        <v>232</v>
      </c>
      <c r="B22" s="54"/>
      <c r="C22" s="54"/>
      <c r="D22" s="130"/>
      <c r="E22" s="131">
        <v>0</v>
      </c>
      <c r="F22" s="132">
        <v>1.5</v>
      </c>
      <c r="G22" s="133">
        <f t="shared" si="0"/>
        <v>0</v>
      </c>
      <c r="H22" s="134"/>
      <c r="I22" s="135">
        <f t="shared" si="1"/>
        <v>0</v>
      </c>
      <c r="BA22">
        <v>1</v>
      </c>
    </row>
    <row r="23" spans="1:53" x14ac:dyDescent="0.2">
      <c r="A23" s="63" t="s">
        <v>233</v>
      </c>
      <c r="B23" s="54"/>
      <c r="C23" s="54"/>
      <c r="D23" s="130"/>
      <c r="E23" s="131">
        <v>0</v>
      </c>
      <c r="F23" s="132">
        <v>0</v>
      </c>
      <c r="G23" s="133">
        <f t="shared" si="0"/>
        <v>0</v>
      </c>
      <c r="H23" s="134"/>
      <c r="I23" s="135">
        <f t="shared" si="1"/>
        <v>0</v>
      </c>
      <c r="BA23">
        <v>1</v>
      </c>
    </row>
    <row r="24" spans="1:53" x14ac:dyDescent="0.2">
      <c r="A24" s="63" t="s">
        <v>234</v>
      </c>
      <c r="B24" s="54"/>
      <c r="C24" s="54"/>
      <c r="D24" s="130"/>
      <c r="E24" s="131">
        <v>0</v>
      </c>
      <c r="F24" s="132">
        <v>0</v>
      </c>
      <c r="G24" s="133">
        <f t="shared" si="0"/>
        <v>0</v>
      </c>
      <c r="H24" s="134"/>
      <c r="I24" s="135">
        <f t="shared" si="1"/>
        <v>0</v>
      </c>
      <c r="BA24">
        <v>2</v>
      </c>
    </row>
    <row r="25" spans="1:53" x14ac:dyDescent="0.2">
      <c r="A25" s="63" t="s">
        <v>235</v>
      </c>
      <c r="B25" s="54"/>
      <c r="C25" s="54"/>
      <c r="D25" s="130"/>
      <c r="E25" s="131">
        <v>0</v>
      </c>
      <c r="F25" s="132">
        <v>0</v>
      </c>
      <c r="G25" s="133">
        <f t="shared" si="0"/>
        <v>0</v>
      </c>
      <c r="H25" s="134"/>
      <c r="I25" s="135">
        <f t="shared" si="1"/>
        <v>0</v>
      </c>
      <c r="BA25">
        <v>2</v>
      </c>
    </row>
    <row r="26" spans="1:53" ht="13.5" thickBot="1" x14ac:dyDescent="0.25">
      <c r="A26" s="136"/>
      <c r="B26" s="137" t="s">
        <v>64</v>
      </c>
      <c r="C26" s="138"/>
      <c r="D26" s="139"/>
      <c r="E26" s="140"/>
      <c r="F26" s="141"/>
      <c r="G26" s="141"/>
      <c r="H26" s="221">
        <f>SUM(I18:I25)</f>
        <v>0</v>
      </c>
      <c r="I26" s="222"/>
    </row>
    <row r="28" spans="1:53" x14ac:dyDescent="0.2">
      <c r="B28" s="122"/>
      <c r="F28" s="142"/>
      <c r="G28" s="143"/>
      <c r="H28" s="143"/>
      <c r="I28" s="144"/>
    </row>
    <row r="29" spans="1:53" x14ac:dyDescent="0.2">
      <c r="F29" s="142"/>
      <c r="G29" s="143"/>
      <c r="H29" s="143"/>
      <c r="I29" s="144"/>
    </row>
    <row r="30" spans="1:53" x14ac:dyDescent="0.2">
      <c r="F30" s="142"/>
      <c r="G30" s="143"/>
      <c r="H30" s="143"/>
      <c r="I30" s="144"/>
    </row>
    <row r="31" spans="1:53" x14ac:dyDescent="0.2">
      <c r="F31" s="142"/>
      <c r="G31" s="143"/>
      <c r="H31" s="143"/>
      <c r="I31" s="144"/>
    </row>
    <row r="32" spans="1:53" x14ac:dyDescent="0.2">
      <c r="F32" s="142"/>
      <c r="G32" s="143"/>
      <c r="H32" s="143"/>
      <c r="I32" s="144"/>
    </row>
    <row r="33" spans="6:9" x14ac:dyDescent="0.2">
      <c r="F33" s="142"/>
      <c r="G33" s="143"/>
      <c r="H33" s="143"/>
      <c r="I33" s="144"/>
    </row>
    <row r="34" spans="6:9" x14ac:dyDescent="0.2">
      <c r="F34" s="142"/>
      <c r="G34" s="143"/>
      <c r="H34" s="143"/>
      <c r="I34" s="144"/>
    </row>
    <row r="35" spans="6:9" x14ac:dyDescent="0.2">
      <c r="F35" s="142"/>
      <c r="G35" s="143"/>
      <c r="H35" s="143"/>
      <c r="I35" s="144"/>
    </row>
    <row r="36" spans="6:9" x14ac:dyDescent="0.2">
      <c r="F36" s="142"/>
      <c r="G36" s="143"/>
      <c r="H36" s="143"/>
      <c r="I36" s="144"/>
    </row>
    <row r="37" spans="6:9" x14ac:dyDescent="0.2">
      <c r="F37" s="142"/>
      <c r="G37" s="143"/>
      <c r="H37" s="143"/>
      <c r="I37" s="144"/>
    </row>
    <row r="38" spans="6:9" x14ac:dyDescent="0.2">
      <c r="F38" s="142"/>
      <c r="G38" s="143"/>
      <c r="H38" s="143"/>
      <c r="I38" s="144"/>
    </row>
    <row r="39" spans="6:9" x14ac:dyDescent="0.2">
      <c r="F39" s="142"/>
      <c r="G39" s="143"/>
      <c r="H39" s="143"/>
      <c r="I39" s="144"/>
    </row>
    <row r="40" spans="6:9" x14ac:dyDescent="0.2">
      <c r="F40" s="142"/>
      <c r="G40" s="143"/>
      <c r="H40" s="143"/>
      <c r="I40" s="144"/>
    </row>
    <row r="41" spans="6:9" x14ac:dyDescent="0.2">
      <c r="F41" s="142"/>
      <c r="G41" s="143"/>
      <c r="H41" s="143"/>
      <c r="I41" s="144"/>
    </row>
    <row r="42" spans="6:9" x14ac:dyDescent="0.2">
      <c r="F42" s="142"/>
      <c r="G42" s="143"/>
      <c r="H42" s="143"/>
      <c r="I42" s="144"/>
    </row>
    <row r="43" spans="6:9" x14ac:dyDescent="0.2">
      <c r="F43" s="142"/>
      <c r="G43" s="143"/>
      <c r="H43" s="143"/>
      <c r="I43" s="144"/>
    </row>
    <row r="44" spans="6:9" x14ac:dyDescent="0.2">
      <c r="F44" s="142"/>
      <c r="G44" s="143"/>
      <c r="H44" s="143"/>
      <c r="I44" s="144"/>
    </row>
    <row r="45" spans="6:9" x14ac:dyDescent="0.2">
      <c r="F45" s="142"/>
      <c r="G45" s="143"/>
      <c r="H45" s="143"/>
      <c r="I45" s="144"/>
    </row>
    <row r="46" spans="6:9" x14ac:dyDescent="0.2">
      <c r="F46" s="142"/>
      <c r="G46" s="143"/>
      <c r="H46" s="143"/>
      <c r="I46" s="144"/>
    </row>
    <row r="47" spans="6:9" x14ac:dyDescent="0.2">
      <c r="F47" s="142"/>
      <c r="G47" s="143"/>
      <c r="H47" s="143"/>
      <c r="I47" s="144"/>
    </row>
    <row r="48" spans="6:9" x14ac:dyDescent="0.2">
      <c r="F48" s="142"/>
      <c r="G48" s="143"/>
      <c r="H48" s="143"/>
      <c r="I48" s="144"/>
    </row>
    <row r="49" spans="6:9" x14ac:dyDescent="0.2">
      <c r="F49" s="142"/>
      <c r="G49" s="143"/>
      <c r="H49" s="143"/>
      <c r="I49" s="144"/>
    </row>
    <row r="50" spans="6:9" x14ac:dyDescent="0.2">
      <c r="F50" s="142"/>
      <c r="G50" s="143"/>
      <c r="H50" s="143"/>
      <c r="I50" s="144"/>
    </row>
    <row r="51" spans="6:9" x14ac:dyDescent="0.2">
      <c r="F51" s="142"/>
      <c r="G51" s="143"/>
      <c r="H51" s="143"/>
      <c r="I51" s="144"/>
    </row>
    <row r="52" spans="6:9" x14ac:dyDescent="0.2">
      <c r="F52" s="142"/>
      <c r="G52" s="143"/>
      <c r="H52" s="143"/>
      <c r="I52" s="144"/>
    </row>
    <row r="53" spans="6:9" x14ac:dyDescent="0.2">
      <c r="F53" s="142"/>
      <c r="G53" s="143"/>
      <c r="H53" s="143"/>
      <c r="I53" s="144"/>
    </row>
    <row r="54" spans="6:9" x14ac:dyDescent="0.2">
      <c r="F54" s="142"/>
      <c r="G54" s="143"/>
      <c r="H54" s="143"/>
      <c r="I54" s="144"/>
    </row>
    <row r="55" spans="6:9" x14ac:dyDescent="0.2">
      <c r="F55" s="142"/>
      <c r="G55" s="143"/>
      <c r="H55" s="143"/>
      <c r="I55" s="144"/>
    </row>
    <row r="56" spans="6:9" x14ac:dyDescent="0.2">
      <c r="F56" s="142"/>
      <c r="G56" s="143"/>
      <c r="H56" s="143"/>
      <c r="I56" s="144"/>
    </row>
    <row r="57" spans="6:9" x14ac:dyDescent="0.2">
      <c r="F57" s="142"/>
      <c r="G57" s="143"/>
      <c r="H57" s="143"/>
      <c r="I57" s="144"/>
    </row>
    <row r="58" spans="6:9" x14ac:dyDescent="0.2">
      <c r="F58" s="142"/>
      <c r="G58" s="143"/>
      <c r="H58" s="143"/>
      <c r="I58" s="144"/>
    </row>
    <row r="59" spans="6:9" x14ac:dyDescent="0.2">
      <c r="F59" s="142"/>
      <c r="G59" s="143"/>
      <c r="H59" s="143"/>
      <c r="I59" s="144"/>
    </row>
    <row r="60" spans="6:9" x14ac:dyDescent="0.2">
      <c r="F60" s="142"/>
      <c r="G60" s="143"/>
      <c r="H60" s="143"/>
      <c r="I60" s="144"/>
    </row>
    <row r="61" spans="6:9" x14ac:dyDescent="0.2">
      <c r="F61" s="142"/>
      <c r="G61" s="143"/>
      <c r="H61" s="143"/>
      <c r="I61" s="144"/>
    </row>
    <row r="62" spans="6:9" x14ac:dyDescent="0.2">
      <c r="F62" s="142"/>
      <c r="G62" s="143"/>
      <c r="H62" s="143"/>
      <c r="I62" s="144"/>
    </row>
    <row r="63" spans="6:9" x14ac:dyDescent="0.2">
      <c r="F63" s="142"/>
      <c r="G63" s="143"/>
      <c r="H63" s="143"/>
      <c r="I63" s="144"/>
    </row>
    <row r="64" spans="6:9" x14ac:dyDescent="0.2">
      <c r="F64" s="142"/>
      <c r="G64" s="143"/>
      <c r="H64" s="143"/>
      <c r="I64" s="144"/>
    </row>
    <row r="65" spans="6:9" x14ac:dyDescent="0.2">
      <c r="F65" s="142"/>
      <c r="G65" s="143"/>
      <c r="H65" s="143"/>
      <c r="I65" s="144"/>
    </row>
    <row r="66" spans="6:9" x14ac:dyDescent="0.2">
      <c r="F66" s="142"/>
      <c r="G66" s="143"/>
      <c r="H66" s="143"/>
      <c r="I66" s="144"/>
    </row>
    <row r="67" spans="6:9" x14ac:dyDescent="0.2">
      <c r="F67" s="142"/>
      <c r="G67" s="143"/>
      <c r="H67" s="143"/>
      <c r="I67" s="144"/>
    </row>
    <row r="68" spans="6:9" x14ac:dyDescent="0.2">
      <c r="F68" s="142"/>
      <c r="G68" s="143"/>
      <c r="H68" s="143"/>
      <c r="I68" s="144"/>
    </row>
    <row r="69" spans="6:9" x14ac:dyDescent="0.2">
      <c r="F69" s="142"/>
      <c r="G69" s="143"/>
      <c r="H69" s="143"/>
      <c r="I69" s="144"/>
    </row>
    <row r="70" spans="6:9" x14ac:dyDescent="0.2">
      <c r="F70" s="142"/>
      <c r="G70" s="143"/>
      <c r="H70" s="143"/>
      <c r="I70" s="144"/>
    </row>
    <row r="71" spans="6:9" x14ac:dyDescent="0.2">
      <c r="F71" s="142"/>
      <c r="G71" s="143"/>
      <c r="H71" s="143"/>
      <c r="I71" s="144"/>
    </row>
    <row r="72" spans="6:9" x14ac:dyDescent="0.2">
      <c r="F72" s="142"/>
      <c r="G72" s="143"/>
      <c r="H72" s="143"/>
      <c r="I72" s="144"/>
    </row>
    <row r="73" spans="6:9" x14ac:dyDescent="0.2">
      <c r="F73" s="142"/>
      <c r="G73" s="143"/>
      <c r="H73" s="143"/>
      <c r="I73" s="144"/>
    </row>
    <row r="74" spans="6:9" x14ac:dyDescent="0.2">
      <c r="F74" s="142"/>
      <c r="G74" s="143"/>
      <c r="H74" s="143"/>
      <c r="I74" s="144"/>
    </row>
    <row r="75" spans="6:9" x14ac:dyDescent="0.2">
      <c r="F75" s="142"/>
      <c r="G75" s="143"/>
      <c r="H75" s="143"/>
      <c r="I75" s="144"/>
    </row>
    <row r="76" spans="6:9" x14ac:dyDescent="0.2">
      <c r="F76" s="142"/>
      <c r="G76" s="143"/>
      <c r="H76" s="143"/>
      <c r="I76" s="144"/>
    </row>
    <row r="77" spans="6:9" x14ac:dyDescent="0.2">
      <c r="F77" s="142"/>
      <c r="G77" s="143"/>
      <c r="H77" s="143"/>
      <c r="I77" s="144"/>
    </row>
  </sheetData>
  <sheetProtection password="C90E" sheet="1" objects="1" scenarios="1"/>
  <mergeCells count="4">
    <mergeCell ref="A1:B1"/>
    <mergeCell ref="A2:B2"/>
    <mergeCell ref="G2:I2"/>
    <mergeCell ref="H26:I26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73"/>
  <sheetViews>
    <sheetView showGridLines="0" showZeros="0" tabSelected="1" workbookViewId="0">
      <selection activeCell="F99" sqref="F99"/>
    </sheetView>
  </sheetViews>
  <sheetFormatPr defaultRowHeight="12.75" x14ac:dyDescent="0.2"/>
  <cols>
    <col min="1" max="1" width="4.42578125" style="145" customWidth="1"/>
    <col min="2" max="2" width="11.5703125" style="145" customWidth="1"/>
    <col min="3" max="3" width="40.42578125" style="145" customWidth="1"/>
    <col min="4" max="4" width="5.5703125" style="145" customWidth="1"/>
    <col min="5" max="5" width="8.5703125" style="192" customWidth="1"/>
    <col min="6" max="6" width="9.85546875" style="145" customWidth="1"/>
    <col min="7" max="7" width="13.85546875" style="145" customWidth="1"/>
    <col min="8" max="11" width="9.140625" style="145"/>
    <col min="12" max="12" width="75.42578125" style="145" customWidth="1"/>
    <col min="13" max="13" width="45.28515625" style="145" customWidth="1"/>
    <col min="14" max="16384" width="9.140625" style="145"/>
  </cols>
  <sheetData>
    <row r="1" spans="1:104" ht="15.75" x14ac:dyDescent="0.25">
      <c r="A1" s="228" t="s">
        <v>65</v>
      </c>
      <c r="B1" s="228"/>
      <c r="C1" s="228"/>
      <c r="D1" s="228"/>
      <c r="E1" s="228"/>
      <c r="F1" s="228"/>
      <c r="G1" s="228"/>
    </row>
    <row r="2" spans="1:104" ht="14.25" customHeight="1" thickBot="1" x14ac:dyDescent="0.25">
      <c r="A2" s="146"/>
      <c r="B2" s="147"/>
      <c r="C2" s="148"/>
      <c r="D2" s="148"/>
      <c r="E2" s="149"/>
      <c r="F2" s="148"/>
      <c r="G2" s="148"/>
    </row>
    <row r="3" spans="1:104" ht="13.5" thickTop="1" x14ac:dyDescent="0.2">
      <c r="A3" s="214" t="s">
        <v>49</v>
      </c>
      <c r="B3" s="215"/>
      <c r="C3" s="96" t="str">
        <f>CONCATENATE(cislostavby," ",nazevstavby)</f>
        <v>2005  Zásobníky na vodu pro MŠ a ZŠ OVA-JIH</v>
      </c>
      <c r="D3" s="97"/>
      <c r="E3" s="150" t="s">
        <v>66</v>
      </c>
      <c r="F3" s="151">
        <f>Rekapitulace!H1</f>
        <v>1</v>
      </c>
      <c r="G3" s="152"/>
    </row>
    <row r="4" spans="1:104" ht="13.5" thickBot="1" x14ac:dyDescent="0.25">
      <c r="A4" s="229" t="s">
        <v>51</v>
      </c>
      <c r="B4" s="217"/>
      <c r="C4" s="102" t="str">
        <f>CONCATENATE(cisloobjektu," ",nazevobjektu)</f>
        <v>01 ZŠ Krestova 1387/36A</v>
      </c>
      <c r="D4" s="103"/>
      <c r="E4" s="230" t="str">
        <f>Rekapitulace!G2</f>
        <v>Zásobníky na vodu 2 x 9500 lt</v>
      </c>
      <c r="F4" s="231"/>
      <c r="G4" s="232"/>
    </row>
    <row r="5" spans="1:104" ht="13.5" thickTop="1" x14ac:dyDescent="0.2">
      <c r="A5" s="153"/>
      <c r="B5" s="146"/>
      <c r="C5" s="146"/>
      <c r="D5" s="146"/>
      <c r="E5" s="154"/>
      <c r="F5" s="146"/>
      <c r="G5" s="155"/>
    </row>
    <row r="6" spans="1:104" x14ac:dyDescent="0.2">
      <c r="A6" s="156" t="s">
        <v>67</v>
      </c>
      <c r="B6" s="157" t="s">
        <v>68</v>
      </c>
      <c r="C6" s="157" t="s">
        <v>69</v>
      </c>
      <c r="D6" s="157" t="s">
        <v>70</v>
      </c>
      <c r="E6" s="158" t="s">
        <v>71</v>
      </c>
      <c r="F6" s="157" t="s">
        <v>72</v>
      </c>
      <c r="G6" s="159" t="s">
        <v>73</v>
      </c>
    </row>
    <row r="7" spans="1:104" x14ac:dyDescent="0.2">
      <c r="A7" s="160" t="s">
        <v>74</v>
      </c>
      <c r="B7" s="161" t="s">
        <v>75</v>
      </c>
      <c r="C7" s="162" t="s">
        <v>76</v>
      </c>
      <c r="D7" s="163"/>
      <c r="E7" s="164"/>
      <c r="F7" s="164"/>
      <c r="G7" s="165"/>
      <c r="H7" s="166"/>
      <c r="I7" s="166"/>
      <c r="O7" s="167">
        <v>1</v>
      </c>
    </row>
    <row r="8" spans="1:104" x14ac:dyDescent="0.2">
      <c r="A8" s="168">
        <v>1</v>
      </c>
      <c r="B8" s="169" t="s">
        <v>84</v>
      </c>
      <c r="C8" s="170" t="s">
        <v>85</v>
      </c>
      <c r="D8" s="171" t="s">
        <v>86</v>
      </c>
      <c r="E8" s="172">
        <v>1</v>
      </c>
      <c r="F8" s="233"/>
      <c r="G8" s="173">
        <f>E8*F8</f>
        <v>0</v>
      </c>
      <c r="O8" s="167">
        <v>2</v>
      </c>
      <c r="AA8" s="145">
        <v>1</v>
      </c>
      <c r="AB8" s="145">
        <v>1</v>
      </c>
      <c r="AC8" s="145">
        <v>1</v>
      </c>
      <c r="AZ8" s="145">
        <v>1</v>
      </c>
      <c r="BA8" s="145">
        <f>IF(AZ8=1,G8,0)</f>
        <v>0</v>
      </c>
      <c r="BB8" s="145">
        <f>IF(AZ8=2,G8,0)</f>
        <v>0</v>
      </c>
      <c r="BC8" s="145">
        <f>IF(AZ8=3,G8,0)</f>
        <v>0</v>
      </c>
      <c r="BD8" s="145">
        <f>IF(AZ8=4,G8,0)</f>
        <v>0</v>
      </c>
      <c r="BE8" s="145">
        <f>IF(AZ8=5,G8,0)</f>
        <v>0</v>
      </c>
      <c r="CA8" s="174">
        <v>1</v>
      </c>
      <c r="CB8" s="174">
        <v>1</v>
      </c>
      <c r="CZ8" s="145">
        <v>0</v>
      </c>
    </row>
    <row r="9" spans="1:104" x14ac:dyDescent="0.2">
      <c r="A9" s="168">
        <v>2</v>
      </c>
      <c r="B9" s="169" t="s">
        <v>87</v>
      </c>
      <c r="C9" s="170" t="s">
        <v>88</v>
      </c>
      <c r="D9" s="171" t="s">
        <v>89</v>
      </c>
      <c r="E9" s="172">
        <v>75</v>
      </c>
      <c r="F9" s="233"/>
      <c r="G9" s="173">
        <f>E9*F9</f>
        <v>0</v>
      </c>
      <c r="O9" s="167">
        <v>2</v>
      </c>
      <c r="AA9" s="145">
        <v>1</v>
      </c>
      <c r="AB9" s="145">
        <v>0</v>
      </c>
      <c r="AC9" s="145">
        <v>0</v>
      </c>
      <c r="AZ9" s="145">
        <v>1</v>
      </c>
      <c r="BA9" s="145">
        <f>IF(AZ9=1,G9,0)</f>
        <v>0</v>
      </c>
      <c r="BB9" s="145">
        <f>IF(AZ9=2,G9,0)</f>
        <v>0</v>
      </c>
      <c r="BC9" s="145">
        <f>IF(AZ9=3,G9,0)</f>
        <v>0</v>
      </c>
      <c r="BD9" s="145">
        <f>IF(AZ9=4,G9,0)</f>
        <v>0</v>
      </c>
      <c r="BE9" s="145">
        <f>IF(AZ9=5,G9,0)</f>
        <v>0</v>
      </c>
      <c r="CA9" s="174">
        <v>1</v>
      </c>
      <c r="CB9" s="174">
        <v>0</v>
      </c>
      <c r="CZ9" s="145">
        <v>0</v>
      </c>
    </row>
    <row r="10" spans="1:104" x14ac:dyDescent="0.2">
      <c r="A10" s="175"/>
      <c r="B10" s="178"/>
      <c r="C10" s="226" t="s">
        <v>90</v>
      </c>
      <c r="D10" s="227"/>
      <c r="E10" s="179">
        <v>75</v>
      </c>
      <c r="F10" s="180"/>
      <c r="G10" s="181"/>
      <c r="M10" s="177" t="s">
        <v>90</v>
      </c>
      <c r="O10" s="167"/>
    </row>
    <row r="11" spans="1:104" x14ac:dyDescent="0.2">
      <c r="A11" s="168">
        <v>3</v>
      </c>
      <c r="B11" s="169" t="s">
        <v>91</v>
      </c>
      <c r="C11" s="170" t="s">
        <v>92</v>
      </c>
      <c r="D11" s="171" t="s">
        <v>89</v>
      </c>
      <c r="E11" s="172">
        <v>82.914599999999993</v>
      </c>
      <c r="F11" s="233"/>
      <c r="G11" s="173">
        <f>E11*F11</f>
        <v>0</v>
      </c>
      <c r="O11" s="167">
        <v>2</v>
      </c>
      <c r="AA11" s="145">
        <v>1</v>
      </c>
      <c r="AB11" s="145">
        <v>1</v>
      </c>
      <c r="AC11" s="145">
        <v>1</v>
      </c>
      <c r="AZ11" s="145">
        <v>1</v>
      </c>
      <c r="BA11" s="145">
        <f>IF(AZ11=1,G11,0)</f>
        <v>0</v>
      </c>
      <c r="BB11" s="145">
        <f>IF(AZ11=2,G11,0)</f>
        <v>0</v>
      </c>
      <c r="BC11" s="145">
        <f>IF(AZ11=3,G11,0)</f>
        <v>0</v>
      </c>
      <c r="BD11" s="145">
        <f>IF(AZ11=4,G11,0)</f>
        <v>0</v>
      </c>
      <c r="BE11" s="145">
        <f>IF(AZ11=5,G11,0)</f>
        <v>0</v>
      </c>
      <c r="CA11" s="174">
        <v>1</v>
      </c>
      <c r="CB11" s="174">
        <v>1</v>
      </c>
      <c r="CZ11" s="145">
        <v>0</v>
      </c>
    </row>
    <row r="12" spans="1:104" x14ac:dyDescent="0.2">
      <c r="A12" s="175"/>
      <c r="B12" s="178"/>
      <c r="C12" s="226" t="s">
        <v>93</v>
      </c>
      <c r="D12" s="227"/>
      <c r="E12" s="179">
        <v>82.914599999999993</v>
      </c>
      <c r="F12" s="180"/>
      <c r="G12" s="181"/>
      <c r="M12" s="177" t="s">
        <v>93</v>
      </c>
      <c r="O12" s="167"/>
    </row>
    <row r="13" spans="1:104" x14ac:dyDescent="0.2">
      <c r="A13" s="168">
        <v>4</v>
      </c>
      <c r="B13" s="169" t="s">
        <v>94</v>
      </c>
      <c r="C13" s="170" t="s">
        <v>95</v>
      </c>
      <c r="D13" s="171" t="s">
        <v>89</v>
      </c>
      <c r="E13" s="172">
        <v>82.914599999999993</v>
      </c>
      <c r="F13" s="233"/>
      <c r="G13" s="173">
        <f>E13*F13</f>
        <v>0</v>
      </c>
      <c r="O13" s="167">
        <v>2</v>
      </c>
      <c r="AA13" s="145">
        <v>1</v>
      </c>
      <c r="AB13" s="145">
        <v>1</v>
      </c>
      <c r="AC13" s="145">
        <v>1</v>
      </c>
      <c r="AZ13" s="145">
        <v>1</v>
      </c>
      <c r="BA13" s="145">
        <f>IF(AZ13=1,G13,0)</f>
        <v>0</v>
      </c>
      <c r="BB13" s="145">
        <f>IF(AZ13=2,G13,0)</f>
        <v>0</v>
      </c>
      <c r="BC13" s="145">
        <f>IF(AZ13=3,G13,0)</f>
        <v>0</v>
      </c>
      <c r="BD13" s="145">
        <f>IF(AZ13=4,G13,0)</f>
        <v>0</v>
      </c>
      <c r="BE13" s="145">
        <f>IF(AZ13=5,G13,0)</f>
        <v>0</v>
      </c>
      <c r="CA13" s="174">
        <v>1</v>
      </c>
      <c r="CB13" s="174">
        <v>1</v>
      </c>
      <c r="CZ13" s="145">
        <v>0</v>
      </c>
    </row>
    <row r="14" spans="1:104" x14ac:dyDescent="0.2">
      <c r="A14" s="168">
        <v>5</v>
      </c>
      <c r="B14" s="169" t="s">
        <v>96</v>
      </c>
      <c r="C14" s="170" t="s">
        <v>97</v>
      </c>
      <c r="D14" s="171" t="s">
        <v>89</v>
      </c>
      <c r="E14" s="172">
        <v>84.24</v>
      </c>
      <c r="F14" s="233"/>
      <c r="G14" s="173">
        <f>E14*F14</f>
        <v>0</v>
      </c>
      <c r="O14" s="167">
        <v>2</v>
      </c>
      <c r="AA14" s="145">
        <v>1</v>
      </c>
      <c r="AB14" s="145">
        <v>1</v>
      </c>
      <c r="AC14" s="145">
        <v>1</v>
      </c>
      <c r="AZ14" s="145">
        <v>1</v>
      </c>
      <c r="BA14" s="145">
        <f>IF(AZ14=1,G14,0)</f>
        <v>0</v>
      </c>
      <c r="BB14" s="145">
        <f>IF(AZ14=2,G14,0)</f>
        <v>0</v>
      </c>
      <c r="BC14" s="145">
        <f>IF(AZ14=3,G14,0)</f>
        <v>0</v>
      </c>
      <c r="BD14" s="145">
        <f>IF(AZ14=4,G14,0)</f>
        <v>0</v>
      </c>
      <c r="BE14" s="145">
        <f>IF(AZ14=5,G14,0)</f>
        <v>0</v>
      </c>
      <c r="CA14" s="174">
        <v>1</v>
      </c>
      <c r="CB14" s="174">
        <v>1</v>
      </c>
      <c r="CZ14" s="145">
        <v>0</v>
      </c>
    </row>
    <row r="15" spans="1:104" x14ac:dyDescent="0.2">
      <c r="A15" s="175"/>
      <c r="B15" s="176"/>
      <c r="C15" s="223"/>
      <c r="D15" s="224"/>
      <c r="E15" s="224"/>
      <c r="F15" s="224"/>
      <c r="G15" s="225"/>
      <c r="L15" s="177"/>
      <c r="O15" s="167">
        <v>3</v>
      </c>
    </row>
    <row r="16" spans="1:104" x14ac:dyDescent="0.2">
      <c r="A16" s="175"/>
      <c r="B16" s="178"/>
      <c r="C16" s="226" t="s">
        <v>98</v>
      </c>
      <c r="D16" s="227"/>
      <c r="E16" s="179">
        <v>4.08</v>
      </c>
      <c r="F16" s="180"/>
      <c r="G16" s="181"/>
      <c r="M16" s="177" t="s">
        <v>98</v>
      </c>
      <c r="O16" s="167"/>
    </row>
    <row r="17" spans="1:104" x14ac:dyDescent="0.2">
      <c r="A17" s="175"/>
      <c r="B17" s="178"/>
      <c r="C17" s="226" t="s">
        <v>99</v>
      </c>
      <c r="D17" s="227"/>
      <c r="E17" s="179">
        <v>11.16</v>
      </c>
      <c r="F17" s="180"/>
      <c r="G17" s="181"/>
      <c r="M17" s="177" t="s">
        <v>99</v>
      </c>
      <c r="O17" s="167"/>
    </row>
    <row r="18" spans="1:104" x14ac:dyDescent="0.2">
      <c r="A18" s="175"/>
      <c r="B18" s="178"/>
      <c r="C18" s="226" t="s">
        <v>100</v>
      </c>
      <c r="D18" s="227"/>
      <c r="E18" s="179">
        <v>69</v>
      </c>
      <c r="F18" s="180"/>
      <c r="G18" s="181"/>
      <c r="M18" s="177" t="s">
        <v>100</v>
      </c>
      <c r="O18" s="167"/>
    </row>
    <row r="19" spans="1:104" x14ac:dyDescent="0.2">
      <c r="A19" s="168">
        <v>6</v>
      </c>
      <c r="B19" s="169" t="s">
        <v>101</v>
      </c>
      <c r="C19" s="170" t="s">
        <v>102</v>
      </c>
      <c r="D19" s="171" t="s">
        <v>89</v>
      </c>
      <c r="E19" s="172">
        <v>84.24</v>
      </c>
      <c r="F19" s="233"/>
      <c r="G19" s="173">
        <f>E19*F19</f>
        <v>0</v>
      </c>
      <c r="O19" s="167">
        <v>2</v>
      </c>
      <c r="AA19" s="145">
        <v>1</v>
      </c>
      <c r="AB19" s="145">
        <v>0</v>
      </c>
      <c r="AC19" s="145">
        <v>0</v>
      </c>
      <c r="AZ19" s="145">
        <v>1</v>
      </c>
      <c r="BA19" s="145">
        <f>IF(AZ19=1,G19,0)</f>
        <v>0</v>
      </c>
      <c r="BB19" s="145">
        <f>IF(AZ19=2,G19,0)</f>
        <v>0</v>
      </c>
      <c r="BC19" s="145">
        <f>IF(AZ19=3,G19,0)</f>
        <v>0</v>
      </c>
      <c r="BD19" s="145">
        <f>IF(AZ19=4,G19,0)</f>
        <v>0</v>
      </c>
      <c r="BE19" s="145">
        <f>IF(AZ19=5,G19,0)</f>
        <v>0</v>
      </c>
      <c r="CA19" s="174">
        <v>1</v>
      </c>
      <c r="CB19" s="174">
        <v>0</v>
      </c>
      <c r="CZ19" s="145">
        <v>0</v>
      </c>
    </row>
    <row r="20" spans="1:104" x14ac:dyDescent="0.2">
      <c r="A20" s="168">
        <v>7</v>
      </c>
      <c r="B20" s="169" t="s">
        <v>103</v>
      </c>
      <c r="C20" s="170" t="s">
        <v>104</v>
      </c>
      <c r="D20" s="171" t="s">
        <v>105</v>
      </c>
      <c r="E20" s="172">
        <v>62.020800000000001</v>
      </c>
      <c r="F20" s="233"/>
      <c r="G20" s="173">
        <f>E20*F20</f>
        <v>0</v>
      </c>
      <c r="O20" s="167">
        <v>2</v>
      </c>
      <c r="AA20" s="145">
        <v>1</v>
      </c>
      <c r="AB20" s="145">
        <v>1</v>
      </c>
      <c r="AC20" s="145">
        <v>1</v>
      </c>
      <c r="AZ20" s="145">
        <v>1</v>
      </c>
      <c r="BA20" s="145">
        <f>IF(AZ20=1,G20,0)</f>
        <v>0</v>
      </c>
      <c r="BB20" s="145">
        <f>IF(AZ20=2,G20,0)</f>
        <v>0</v>
      </c>
      <c r="BC20" s="145">
        <f>IF(AZ20=3,G20,0)</f>
        <v>0</v>
      </c>
      <c r="BD20" s="145">
        <f>IF(AZ20=4,G20,0)</f>
        <v>0</v>
      </c>
      <c r="BE20" s="145">
        <f>IF(AZ20=5,G20,0)</f>
        <v>0</v>
      </c>
      <c r="CA20" s="174">
        <v>1</v>
      </c>
      <c r="CB20" s="174">
        <v>1</v>
      </c>
      <c r="CZ20" s="145">
        <v>4.0000000000000001E-3</v>
      </c>
    </row>
    <row r="21" spans="1:104" x14ac:dyDescent="0.2">
      <c r="A21" s="175"/>
      <c r="B21" s="178"/>
      <c r="C21" s="226" t="s">
        <v>106</v>
      </c>
      <c r="D21" s="227"/>
      <c r="E21" s="179">
        <v>62.020800000000001</v>
      </c>
      <c r="F21" s="180"/>
      <c r="G21" s="181"/>
      <c r="M21" s="177" t="s">
        <v>106</v>
      </c>
      <c r="O21" s="167"/>
    </row>
    <row r="22" spans="1:104" x14ac:dyDescent="0.2">
      <c r="A22" s="168">
        <v>8</v>
      </c>
      <c r="B22" s="169" t="s">
        <v>107</v>
      </c>
      <c r="C22" s="170" t="s">
        <v>108</v>
      </c>
      <c r="D22" s="171" t="s">
        <v>105</v>
      </c>
      <c r="E22" s="172">
        <v>62.02</v>
      </c>
      <c r="F22" s="233"/>
      <c r="G22" s="173">
        <f>E22*F22</f>
        <v>0</v>
      </c>
      <c r="O22" s="167">
        <v>2</v>
      </c>
      <c r="AA22" s="145">
        <v>1</v>
      </c>
      <c r="AB22" s="145">
        <v>1</v>
      </c>
      <c r="AC22" s="145">
        <v>1</v>
      </c>
      <c r="AZ22" s="145">
        <v>1</v>
      </c>
      <c r="BA22" s="145">
        <f>IF(AZ22=1,G22,0)</f>
        <v>0</v>
      </c>
      <c r="BB22" s="145">
        <f>IF(AZ22=2,G22,0)</f>
        <v>0</v>
      </c>
      <c r="BC22" s="145">
        <f>IF(AZ22=3,G22,0)</f>
        <v>0</v>
      </c>
      <c r="BD22" s="145">
        <f>IF(AZ22=4,G22,0)</f>
        <v>0</v>
      </c>
      <c r="BE22" s="145">
        <f>IF(AZ22=5,G22,0)</f>
        <v>0</v>
      </c>
      <c r="CA22" s="174">
        <v>1</v>
      </c>
      <c r="CB22" s="174">
        <v>1</v>
      </c>
      <c r="CZ22" s="145">
        <v>0</v>
      </c>
    </row>
    <row r="23" spans="1:104" x14ac:dyDescent="0.2">
      <c r="A23" s="168">
        <v>9</v>
      </c>
      <c r="B23" s="169" t="s">
        <v>109</v>
      </c>
      <c r="C23" s="170" t="s">
        <v>110</v>
      </c>
      <c r="D23" s="171" t="s">
        <v>89</v>
      </c>
      <c r="E23" s="172">
        <v>82.91</v>
      </c>
      <c r="F23" s="233"/>
      <c r="G23" s="173">
        <f>E23*F23</f>
        <v>0</v>
      </c>
      <c r="O23" s="167">
        <v>2</v>
      </c>
      <c r="AA23" s="145">
        <v>1</v>
      </c>
      <c r="AB23" s="145">
        <v>1</v>
      </c>
      <c r="AC23" s="145">
        <v>1</v>
      </c>
      <c r="AZ23" s="145">
        <v>1</v>
      </c>
      <c r="BA23" s="145">
        <f>IF(AZ23=1,G23,0)</f>
        <v>0</v>
      </c>
      <c r="BB23" s="145">
        <f>IF(AZ23=2,G23,0)</f>
        <v>0</v>
      </c>
      <c r="BC23" s="145">
        <f>IF(AZ23=3,G23,0)</f>
        <v>0</v>
      </c>
      <c r="BD23" s="145">
        <f>IF(AZ23=4,G23,0)</f>
        <v>0</v>
      </c>
      <c r="BE23" s="145">
        <f>IF(AZ23=5,G23,0)</f>
        <v>0</v>
      </c>
      <c r="CA23" s="174">
        <v>1</v>
      </c>
      <c r="CB23" s="174">
        <v>1</v>
      </c>
      <c r="CZ23" s="145">
        <v>0</v>
      </c>
    </row>
    <row r="24" spans="1:104" x14ac:dyDescent="0.2">
      <c r="A24" s="168">
        <v>10</v>
      </c>
      <c r="B24" s="169" t="s">
        <v>111</v>
      </c>
      <c r="C24" s="170" t="s">
        <v>112</v>
      </c>
      <c r="D24" s="171" t="s">
        <v>89</v>
      </c>
      <c r="E24" s="172">
        <v>166.4</v>
      </c>
      <c r="F24" s="233"/>
      <c r="G24" s="173">
        <f>E24*F24</f>
        <v>0</v>
      </c>
      <c r="O24" s="167">
        <v>2</v>
      </c>
      <c r="AA24" s="145">
        <v>1</v>
      </c>
      <c r="AB24" s="145">
        <v>1</v>
      </c>
      <c r="AC24" s="145">
        <v>1</v>
      </c>
      <c r="AZ24" s="145">
        <v>1</v>
      </c>
      <c r="BA24" s="145">
        <f>IF(AZ24=1,G24,0)</f>
        <v>0</v>
      </c>
      <c r="BB24" s="145">
        <f>IF(AZ24=2,G24,0)</f>
        <v>0</v>
      </c>
      <c r="BC24" s="145">
        <f>IF(AZ24=3,G24,0)</f>
        <v>0</v>
      </c>
      <c r="BD24" s="145">
        <f>IF(AZ24=4,G24,0)</f>
        <v>0</v>
      </c>
      <c r="BE24" s="145">
        <f>IF(AZ24=5,G24,0)</f>
        <v>0</v>
      </c>
      <c r="CA24" s="174">
        <v>1</v>
      </c>
      <c r="CB24" s="174">
        <v>1</v>
      </c>
      <c r="CZ24" s="145">
        <v>0</v>
      </c>
    </row>
    <row r="25" spans="1:104" x14ac:dyDescent="0.2">
      <c r="A25" s="175"/>
      <c r="B25" s="178"/>
      <c r="C25" s="226" t="s">
        <v>113</v>
      </c>
      <c r="D25" s="227"/>
      <c r="E25" s="179">
        <v>75</v>
      </c>
      <c r="F25" s="180"/>
      <c r="G25" s="181"/>
      <c r="M25" s="177" t="s">
        <v>113</v>
      </c>
      <c r="O25" s="167"/>
    </row>
    <row r="26" spans="1:104" x14ac:dyDescent="0.2">
      <c r="A26" s="175"/>
      <c r="B26" s="178"/>
      <c r="C26" s="226" t="s">
        <v>114</v>
      </c>
      <c r="D26" s="227"/>
      <c r="E26" s="179">
        <v>71.569999999999993</v>
      </c>
      <c r="F26" s="180"/>
      <c r="G26" s="181"/>
      <c r="M26" s="177" t="s">
        <v>114</v>
      </c>
      <c r="O26" s="167"/>
    </row>
    <row r="27" spans="1:104" x14ac:dyDescent="0.2">
      <c r="A27" s="175"/>
      <c r="B27" s="178"/>
      <c r="C27" s="226" t="s">
        <v>115</v>
      </c>
      <c r="D27" s="227"/>
      <c r="E27" s="179">
        <v>19.829999999999998</v>
      </c>
      <c r="F27" s="180"/>
      <c r="G27" s="181"/>
      <c r="M27" s="177" t="s">
        <v>115</v>
      </c>
      <c r="O27" s="167"/>
    </row>
    <row r="28" spans="1:104" hidden="1" x14ac:dyDescent="0.2">
      <c r="A28" s="168">
        <v>11</v>
      </c>
      <c r="B28" s="169" t="s">
        <v>116</v>
      </c>
      <c r="C28" s="170" t="s">
        <v>117</v>
      </c>
      <c r="D28" s="171" t="s">
        <v>89</v>
      </c>
      <c r="E28" s="172">
        <v>0</v>
      </c>
      <c r="F28" s="172"/>
      <c r="G28" s="173">
        <f>E28*F28</f>
        <v>0</v>
      </c>
      <c r="O28" s="167">
        <v>2</v>
      </c>
      <c r="AA28" s="145">
        <v>1</v>
      </c>
      <c r="AB28" s="145">
        <v>1</v>
      </c>
      <c r="AC28" s="145">
        <v>1</v>
      </c>
      <c r="AZ28" s="145">
        <v>1</v>
      </c>
      <c r="BA28" s="145">
        <f>IF(AZ28=1,G28,0)</f>
        <v>0</v>
      </c>
      <c r="BB28" s="145">
        <f>IF(AZ28=2,G28,0)</f>
        <v>0</v>
      </c>
      <c r="BC28" s="145">
        <f>IF(AZ28=3,G28,0)</f>
        <v>0</v>
      </c>
      <c r="BD28" s="145">
        <f>IF(AZ28=4,G28,0)</f>
        <v>0</v>
      </c>
      <c r="BE28" s="145">
        <f>IF(AZ28=5,G28,0)</f>
        <v>0</v>
      </c>
      <c r="CA28" s="174">
        <v>1</v>
      </c>
      <c r="CB28" s="174">
        <v>1</v>
      </c>
      <c r="CZ28" s="145">
        <v>0</v>
      </c>
    </row>
    <row r="29" spans="1:104" hidden="1" x14ac:dyDescent="0.2">
      <c r="A29" s="168">
        <v>12</v>
      </c>
      <c r="B29" s="169" t="s">
        <v>118</v>
      </c>
      <c r="C29" s="170" t="s">
        <v>119</v>
      </c>
      <c r="D29" s="171" t="s">
        <v>89</v>
      </c>
      <c r="E29" s="172">
        <v>0</v>
      </c>
      <c r="F29" s="172"/>
      <c r="G29" s="173">
        <f>E29*F29</f>
        <v>0</v>
      </c>
      <c r="O29" s="167">
        <v>2</v>
      </c>
      <c r="AA29" s="145">
        <v>1</v>
      </c>
      <c r="AB29" s="145">
        <v>1</v>
      </c>
      <c r="AC29" s="145">
        <v>1</v>
      </c>
      <c r="AZ29" s="145">
        <v>1</v>
      </c>
      <c r="BA29" s="145">
        <f>IF(AZ29=1,G29,0)</f>
        <v>0</v>
      </c>
      <c r="BB29" s="145">
        <f>IF(AZ29=2,G29,0)</f>
        <v>0</v>
      </c>
      <c r="BC29" s="145">
        <f>IF(AZ29=3,G29,0)</f>
        <v>0</v>
      </c>
      <c r="BD29" s="145">
        <f>IF(AZ29=4,G29,0)</f>
        <v>0</v>
      </c>
      <c r="BE29" s="145">
        <f>IF(AZ29=5,G29,0)</f>
        <v>0</v>
      </c>
      <c r="CA29" s="174">
        <v>1</v>
      </c>
      <c r="CB29" s="174">
        <v>1</v>
      </c>
      <c r="CZ29" s="145">
        <v>0</v>
      </c>
    </row>
    <row r="30" spans="1:104" x14ac:dyDescent="0.2">
      <c r="A30" s="175"/>
      <c r="B30" s="176"/>
      <c r="C30" s="223"/>
      <c r="D30" s="224"/>
      <c r="E30" s="224"/>
      <c r="F30" s="224"/>
      <c r="G30" s="225"/>
      <c r="L30" s="177"/>
      <c r="O30" s="167">
        <v>3</v>
      </c>
    </row>
    <row r="31" spans="1:104" x14ac:dyDescent="0.2">
      <c r="A31" s="168">
        <v>13</v>
      </c>
      <c r="B31" s="169" t="s">
        <v>120</v>
      </c>
      <c r="C31" s="170" t="s">
        <v>121</v>
      </c>
      <c r="D31" s="171" t="s">
        <v>89</v>
      </c>
      <c r="E31" s="172">
        <v>75</v>
      </c>
      <c r="F31" s="233"/>
      <c r="G31" s="173">
        <f>E31*F31</f>
        <v>0</v>
      </c>
      <c r="O31" s="167">
        <v>2</v>
      </c>
      <c r="AA31" s="145">
        <v>1</v>
      </c>
      <c r="AB31" s="145">
        <v>1</v>
      </c>
      <c r="AC31" s="145">
        <v>1</v>
      </c>
      <c r="AZ31" s="145">
        <v>1</v>
      </c>
      <c r="BA31" s="145">
        <f>IF(AZ31=1,G31,0)</f>
        <v>0</v>
      </c>
      <c r="BB31" s="145">
        <f>IF(AZ31=2,G31,0)</f>
        <v>0</v>
      </c>
      <c r="BC31" s="145">
        <f>IF(AZ31=3,G31,0)</f>
        <v>0</v>
      </c>
      <c r="BD31" s="145">
        <f>IF(AZ31=4,G31,0)</f>
        <v>0</v>
      </c>
      <c r="BE31" s="145">
        <f>IF(AZ31=5,G31,0)</f>
        <v>0</v>
      </c>
      <c r="CA31" s="174">
        <v>1</v>
      </c>
      <c r="CB31" s="174">
        <v>1</v>
      </c>
      <c r="CZ31" s="145">
        <v>0</v>
      </c>
    </row>
    <row r="32" spans="1:104" x14ac:dyDescent="0.2">
      <c r="A32" s="175"/>
      <c r="B32" s="176"/>
      <c r="C32" s="223" t="s">
        <v>122</v>
      </c>
      <c r="D32" s="224"/>
      <c r="E32" s="224"/>
      <c r="F32" s="224"/>
      <c r="G32" s="225"/>
      <c r="L32" s="177" t="s">
        <v>122</v>
      </c>
      <c r="O32" s="167">
        <v>3</v>
      </c>
    </row>
    <row r="33" spans="1:104" x14ac:dyDescent="0.2">
      <c r="A33" s="168">
        <v>14</v>
      </c>
      <c r="B33" s="169" t="s">
        <v>123</v>
      </c>
      <c r="C33" s="170" t="s">
        <v>124</v>
      </c>
      <c r="D33" s="171" t="s">
        <v>89</v>
      </c>
      <c r="E33" s="172">
        <v>91.4</v>
      </c>
      <c r="F33" s="233"/>
      <c r="G33" s="173">
        <f>E33*F33</f>
        <v>0</v>
      </c>
      <c r="O33" s="167">
        <v>2</v>
      </c>
      <c r="AA33" s="145">
        <v>1</v>
      </c>
      <c r="AB33" s="145">
        <v>1</v>
      </c>
      <c r="AC33" s="145">
        <v>1</v>
      </c>
      <c r="AZ33" s="145">
        <v>1</v>
      </c>
      <c r="BA33" s="145">
        <f>IF(AZ33=1,G33,0)</f>
        <v>0</v>
      </c>
      <c r="BB33" s="145">
        <f>IF(AZ33=2,G33,0)</f>
        <v>0</v>
      </c>
      <c r="BC33" s="145">
        <f>IF(AZ33=3,G33,0)</f>
        <v>0</v>
      </c>
      <c r="BD33" s="145">
        <f>IF(AZ33=4,G33,0)</f>
        <v>0</v>
      </c>
      <c r="BE33" s="145">
        <f>IF(AZ33=5,G33,0)</f>
        <v>0</v>
      </c>
      <c r="CA33" s="174">
        <v>1</v>
      </c>
      <c r="CB33" s="174">
        <v>1</v>
      </c>
      <c r="CZ33" s="145">
        <v>0</v>
      </c>
    </row>
    <row r="34" spans="1:104" x14ac:dyDescent="0.2">
      <c r="A34" s="175"/>
      <c r="B34" s="176"/>
      <c r="C34" s="223" t="s">
        <v>125</v>
      </c>
      <c r="D34" s="224"/>
      <c r="E34" s="224"/>
      <c r="F34" s="224"/>
      <c r="G34" s="225"/>
      <c r="L34" s="177" t="s">
        <v>125</v>
      </c>
      <c r="O34" s="167">
        <v>3</v>
      </c>
    </row>
    <row r="35" spans="1:104" x14ac:dyDescent="0.2">
      <c r="A35" s="175"/>
      <c r="B35" s="178"/>
      <c r="C35" s="226" t="s">
        <v>126</v>
      </c>
      <c r="D35" s="227"/>
      <c r="E35" s="179">
        <v>71.569999999999993</v>
      </c>
      <c r="F35" s="180"/>
      <c r="G35" s="181"/>
      <c r="M35" s="177" t="s">
        <v>126</v>
      </c>
      <c r="O35" s="167"/>
    </row>
    <row r="36" spans="1:104" x14ac:dyDescent="0.2">
      <c r="A36" s="175"/>
      <c r="B36" s="178"/>
      <c r="C36" s="226" t="s">
        <v>127</v>
      </c>
      <c r="D36" s="227"/>
      <c r="E36" s="179">
        <v>19.829999999999998</v>
      </c>
      <c r="F36" s="180"/>
      <c r="G36" s="181"/>
      <c r="M36" s="177" t="s">
        <v>127</v>
      </c>
      <c r="O36" s="167"/>
    </row>
    <row r="37" spans="1:104" hidden="1" x14ac:dyDescent="0.2">
      <c r="A37" s="168">
        <v>15</v>
      </c>
      <c r="B37" s="169" t="s">
        <v>128</v>
      </c>
      <c r="C37" s="170" t="s">
        <v>129</v>
      </c>
      <c r="D37" s="171" t="s">
        <v>130</v>
      </c>
      <c r="E37" s="172">
        <v>0</v>
      </c>
      <c r="F37" s="172"/>
      <c r="G37" s="173">
        <f>E37*F37</f>
        <v>0</v>
      </c>
      <c r="O37" s="167">
        <v>2</v>
      </c>
      <c r="AA37" s="145">
        <v>1</v>
      </c>
      <c r="AB37" s="145">
        <v>1</v>
      </c>
      <c r="AC37" s="145">
        <v>1</v>
      </c>
      <c r="AZ37" s="145">
        <v>1</v>
      </c>
      <c r="BA37" s="145">
        <f>IF(AZ37=1,G37,0)</f>
        <v>0</v>
      </c>
      <c r="BB37" s="145">
        <f>IF(AZ37=2,G37,0)</f>
        <v>0</v>
      </c>
      <c r="BC37" s="145">
        <f>IF(AZ37=3,G37,0)</f>
        <v>0</v>
      </c>
      <c r="BD37" s="145">
        <f>IF(AZ37=4,G37,0)</f>
        <v>0</v>
      </c>
      <c r="BE37" s="145">
        <f>IF(AZ37=5,G37,0)</f>
        <v>0</v>
      </c>
      <c r="CA37" s="174">
        <v>1</v>
      </c>
      <c r="CB37" s="174">
        <v>1</v>
      </c>
      <c r="CZ37" s="145">
        <v>0</v>
      </c>
    </row>
    <row r="38" spans="1:104" hidden="1" x14ac:dyDescent="0.2">
      <c r="A38" s="175"/>
      <c r="B38" s="176"/>
      <c r="C38" s="223" t="s">
        <v>131</v>
      </c>
      <c r="D38" s="224"/>
      <c r="E38" s="224"/>
      <c r="F38" s="224"/>
      <c r="G38" s="225"/>
      <c r="L38" s="177" t="s">
        <v>131</v>
      </c>
      <c r="O38" s="167">
        <v>3</v>
      </c>
    </row>
    <row r="39" spans="1:104" x14ac:dyDescent="0.2">
      <c r="A39" s="168">
        <v>16</v>
      </c>
      <c r="B39" s="169" t="s">
        <v>132</v>
      </c>
      <c r="C39" s="170" t="s">
        <v>133</v>
      </c>
      <c r="D39" s="171" t="s">
        <v>89</v>
      </c>
      <c r="E39" s="172">
        <v>75.753399999999999</v>
      </c>
      <c r="F39" s="233"/>
      <c r="G39" s="173">
        <f>E39*F39</f>
        <v>0</v>
      </c>
      <c r="O39" s="167">
        <v>2</v>
      </c>
      <c r="AA39" s="145">
        <v>1</v>
      </c>
      <c r="AB39" s="145">
        <v>1</v>
      </c>
      <c r="AC39" s="145">
        <v>1</v>
      </c>
      <c r="AZ39" s="145">
        <v>1</v>
      </c>
      <c r="BA39" s="145">
        <f>IF(AZ39=1,G39,0)</f>
        <v>0</v>
      </c>
      <c r="BB39" s="145">
        <f>IF(AZ39=2,G39,0)</f>
        <v>0</v>
      </c>
      <c r="BC39" s="145">
        <f>IF(AZ39=3,G39,0)</f>
        <v>0</v>
      </c>
      <c r="BD39" s="145">
        <f>IF(AZ39=4,G39,0)</f>
        <v>0</v>
      </c>
      <c r="BE39" s="145">
        <f>IF(AZ39=5,G39,0)</f>
        <v>0</v>
      </c>
      <c r="CA39" s="174">
        <v>1</v>
      </c>
      <c r="CB39" s="174">
        <v>1</v>
      </c>
      <c r="CZ39" s="145">
        <v>0</v>
      </c>
    </row>
    <row r="40" spans="1:104" x14ac:dyDescent="0.2">
      <c r="A40" s="175"/>
      <c r="B40" s="178"/>
      <c r="C40" s="226" t="s">
        <v>134</v>
      </c>
      <c r="D40" s="227"/>
      <c r="E40" s="179">
        <v>2.04</v>
      </c>
      <c r="F40" s="180"/>
      <c r="G40" s="181"/>
      <c r="M40" s="177" t="s">
        <v>134</v>
      </c>
      <c r="O40" s="167"/>
    </row>
    <row r="41" spans="1:104" x14ac:dyDescent="0.2">
      <c r="A41" s="175"/>
      <c r="B41" s="178"/>
      <c r="C41" s="226" t="s">
        <v>135</v>
      </c>
      <c r="D41" s="227"/>
      <c r="E41" s="179">
        <v>3.72</v>
      </c>
      <c r="F41" s="180"/>
      <c r="G41" s="181"/>
      <c r="M41" s="177" t="s">
        <v>135</v>
      </c>
      <c r="O41" s="167"/>
    </row>
    <row r="42" spans="1:104" x14ac:dyDescent="0.2">
      <c r="A42" s="175"/>
      <c r="B42" s="178"/>
      <c r="C42" s="226" t="s">
        <v>136</v>
      </c>
      <c r="D42" s="227"/>
      <c r="E42" s="179">
        <v>58.65</v>
      </c>
      <c r="F42" s="180"/>
      <c r="G42" s="181"/>
      <c r="M42" s="177" t="s">
        <v>136</v>
      </c>
      <c r="O42" s="167"/>
    </row>
    <row r="43" spans="1:104" x14ac:dyDescent="0.2">
      <c r="A43" s="175"/>
      <c r="B43" s="178"/>
      <c r="C43" s="226" t="s">
        <v>137</v>
      </c>
      <c r="D43" s="227"/>
      <c r="E43" s="179">
        <v>11.343400000000001</v>
      </c>
      <c r="F43" s="180"/>
      <c r="G43" s="181"/>
      <c r="M43" s="177" t="s">
        <v>137</v>
      </c>
      <c r="O43" s="167"/>
    </row>
    <row r="44" spans="1:104" x14ac:dyDescent="0.2">
      <c r="A44" s="168">
        <v>17</v>
      </c>
      <c r="B44" s="169" t="s">
        <v>138</v>
      </c>
      <c r="C44" s="170" t="s">
        <v>139</v>
      </c>
      <c r="D44" s="171" t="s">
        <v>89</v>
      </c>
      <c r="E44" s="172">
        <v>72.421199999999999</v>
      </c>
      <c r="F44" s="233"/>
      <c r="G44" s="173">
        <f>E44*F44</f>
        <v>0</v>
      </c>
      <c r="O44" s="167">
        <v>2</v>
      </c>
      <c r="AA44" s="145">
        <v>1</v>
      </c>
      <c r="AB44" s="145">
        <v>1</v>
      </c>
      <c r="AC44" s="145">
        <v>1</v>
      </c>
      <c r="AZ44" s="145">
        <v>1</v>
      </c>
      <c r="BA44" s="145">
        <f>IF(AZ44=1,G44,0)</f>
        <v>0</v>
      </c>
      <c r="BB44" s="145">
        <f>IF(AZ44=2,G44,0)</f>
        <v>0</v>
      </c>
      <c r="BC44" s="145">
        <f>IF(AZ44=3,G44,0)</f>
        <v>0</v>
      </c>
      <c r="BD44" s="145">
        <f>IF(AZ44=4,G44,0)</f>
        <v>0</v>
      </c>
      <c r="BE44" s="145">
        <f>IF(AZ44=5,G44,0)</f>
        <v>0</v>
      </c>
      <c r="CA44" s="174">
        <v>1</v>
      </c>
      <c r="CB44" s="174">
        <v>1</v>
      </c>
      <c r="CZ44" s="145">
        <v>0</v>
      </c>
    </row>
    <row r="45" spans="1:104" x14ac:dyDescent="0.2">
      <c r="A45" s="175"/>
      <c r="B45" s="178"/>
      <c r="C45" s="226" t="s">
        <v>140</v>
      </c>
      <c r="D45" s="227"/>
      <c r="E45" s="179">
        <v>52.571199999999997</v>
      </c>
      <c r="F45" s="180"/>
      <c r="G45" s="181"/>
      <c r="M45" s="177" t="s">
        <v>140</v>
      </c>
      <c r="O45" s="167"/>
    </row>
    <row r="46" spans="1:104" x14ac:dyDescent="0.2">
      <c r="A46" s="175"/>
      <c r="B46" s="178"/>
      <c r="C46" s="226" t="s">
        <v>141</v>
      </c>
      <c r="D46" s="227"/>
      <c r="E46" s="179">
        <v>19.850000000000001</v>
      </c>
      <c r="F46" s="180"/>
      <c r="G46" s="181"/>
      <c r="M46" s="177" t="s">
        <v>141</v>
      </c>
      <c r="O46" s="167"/>
    </row>
    <row r="47" spans="1:104" x14ac:dyDescent="0.2">
      <c r="A47" s="168">
        <v>18</v>
      </c>
      <c r="B47" s="169" t="s">
        <v>142</v>
      </c>
      <c r="C47" s="170" t="s">
        <v>143</v>
      </c>
      <c r="D47" s="171" t="s">
        <v>105</v>
      </c>
      <c r="E47" s="172">
        <v>330</v>
      </c>
      <c r="F47" s="233"/>
      <c r="G47" s="173">
        <f>E47*F47</f>
        <v>0</v>
      </c>
      <c r="O47" s="167">
        <v>2</v>
      </c>
      <c r="AA47" s="145">
        <v>1</v>
      </c>
      <c r="AB47" s="145">
        <v>1</v>
      </c>
      <c r="AC47" s="145">
        <v>1</v>
      </c>
      <c r="AZ47" s="145">
        <v>1</v>
      </c>
      <c r="BA47" s="145">
        <f>IF(AZ47=1,G47,0)</f>
        <v>0</v>
      </c>
      <c r="BB47" s="145">
        <f>IF(AZ47=2,G47,0)</f>
        <v>0</v>
      </c>
      <c r="BC47" s="145">
        <f>IF(AZ47=3,G47,0)</f>
        <v>0</v>
      </c>
      <c r="BD47" s="145">
        <f>IF(AZ47=4,G47,0)</f>
        <v>0</v>
      </c>
      <c r="BE47" s="145">
        <f>IF(AZ47=5,G47,0)</f>
        <v>0</v>
      </c>
      <c r="CA47" s="174">
        <v>1</v>
      </c>
      <c r="CB47" s="174">
        <v>1</v>
      </c>
      <c r="CZ47" s="145">
        <v>0</v>
      </c>
    </row>
    <row r="48" spans="1:104" x14ac:dyDescent="0.2">
      <c r="A48" s="168">
        <v>19</v>
      </c>
      <c r="B48" s="169" t="s">
        <v>144</v>
      </c>
      <c r="C48" s="170" t="s">
        <v>145</v>
      </c>
      <c r="D48" s="171" t="s">
        <v>105</v>
      </c>
      <c r="E48" s="172">
        <v>330</v>
      </c>
      <c r="F48" s="233"/>
      <c r="G48" s="173">
        <f>E48*F48</f>
        <v>0</v>
      </c>
      <c r="O48" s="167">
        <v>2</v>
      </c>
      <c r="AA48" s="145">
        <v>1</v>
      </c>
      <c r="AB48" s="145">
        <v>1</v>
      </c>
      <c r="AC48" s="145">
        <v>1</v>
      </c>
      <c r="AZ48" s="145">
        <v>1</v>
      </c>
      <c r="BA48" s="145">
        <f>IF(AZ48=1,G48,0)</f>
        <v>0</v>
      </c>
      <c r="BB48" s="145">
        <f>IF(AZ48=2,G48,0)</f>
        <v>0</v>
      </c>
      <c r="BC48" s="145">
        <f>IF(AZ48=3,G48,0)</f>
        <v>0</v>
      </c>
      <c r="BD48" s="145">
        <f>IF(AZ48=4,G48,0)</f>
        <v>0</v>
      </c>
      <c r="BE48" s="145">
        <f>IF(AZ48=5,G48,0)</f>
        <v>0</v>
      </c>
      <c r="CA48" s="174">
        <v>1</v>
      </c>
      <c r="CB48" s="174">
        <v>1</v>
      </c>
      <c r="CZ48" s="145">
        <v>0</v>
      </c>
    </row>
    <row r="49" spans="1:104" x14ac:dyDescent="0.2">
      <c r="A49" s="168">
        <v>20</v>
      </c>
      <c r="B49" s="169" t="s">
        <v>146</v>
      </c>
      <c r="C49" s="170" t="s">
        <v>147</v>
      </c>
      <c r="D49" s="171" t="s">
        <v>148</v>
      </c>
      <c r="E49" s="172">
        <v>9.9</v>
      </c>
      <c r="F49" s="233"/>
      <c r="G49" s="173">
        <f>E49*F49</f>
        <v>0</v>
      </c>
      <c r="O49" s="167">
        <v>2</v>
      </c>
      <c r="AA49" s="145">
        <v>3</v>
      </c>
      <c r="AB49" s="145">
        <v>1</v>
      </c>
      <c r="AC49" s="145">
        <v>572410</v>
      </c>
      <c r="AZ49" s="145">
        <v>1</v>
      </c>
      <c r="BA49" s="145">
        <f>IF(AZ49=1,G49,0)</f>
        <v>0</v>
      </c>
      <c r="BB49" s="145">
        <f>IF(AZ49=2,G49,0)</f>
        <v>0</v>
      </c>
      <c r="BC49" s="145">
        <f>IF(AZ49=3,G49,0)</f>
        <v>0</v>
      </c>
      <c r="BD49" s="145">
        <f>IF(AZ49=4,G49,0)</f>
        <v>0</v>
      </c>
      <c r="BE49" s="145">
        <f>IF(AZ49=5,G49,0)</f>
        <v>0</v>
      </c>
      <c r="CA49" s="174">
        <v>3</v>
      </c>
      <c r="CB49" s="174">
        <v>1</v>
      </c>
      <c r="CZ49" s="145">
        <v>1E-3</v>
      </c>
    </row>
    <row r="50" spans="1:104" x14ac:dyDescent="0.2">
      <c r="A50" s="168">
        <v>21</v>
      </c>
      <c r="B50" s="169" t="s">
        <v>149</v>
      </c>
      <c r="C50" s="170" t="s">
        <v>150</v>
      </c>
      <c r="D50" s="171" t="s">
        <v>151</v>
      </c>
      <c r="E50" s="172">
        <v>108.6318</v>
      </c>
      <c r="F50" s="233"/>
      <c r="G50" s="173">
        <f>E50*F50</f>
        <v>0</v>
      </c>
      <c r="O50" s="167">
        <v>2</v>
      </c>
      <c r="AA50" s="145">
        <v>3</v>
      </c>
      <c r="AB50" s="145">
        <v>1</v>
      </c>
      <c r="AC50" s="145">
        <v>583317035</v>
      </c>
      <c r="AZ50" s="145">
        <v>1</v>
      </c>
      <c r="BA50" s="145">
        <f>IF(AZ50=1,G50,0)</f>
        <v>0</v>
      </c>
      <c r="BB50" s="145">
        <f>IF(AZ50=2,G50,0)</f>
        <v>0</v>
      </c>
      <c r="BC50" s="145">
        <f>IF(AZ50=3,G50,0)</f>
        <v>0</v>
      </c>
      <c r="BD50" s="145">
        <f>IF(AZ50=4,G50,0)</f>
        <v>0</v>
      </c>
      <c r="BE50" s="145">
        <f>IF(AZ50=5,G50,0)</f>
        <v>0</v>
      </c>
      <c r="CA50" s="174">
        <v>3</v>
      </c>
      <c r="CB50" s="174">
        <v>1</v>
      </c>
      <c r="CZ50" s="145">
        <v>1</v>
      </c>
    </row>
    <row r="51" spans="1:104" x14ac:dyDescent="0.2">
      <c r="A51" s="175"/>
      <c r="B51" s="178"/>
      <c r="C51" s="226" t="s">
        <v>152</v>
      </c>
      <c r="D51" s="227"/>
      <c r="E51" s="179">
        <v>108.6318</v>
      </c>
      <c r="F51" s="180"/>
      <c r="G51" s="181"/>
      <c r="M51" s="177" t="s">
        <v>152</v>
      </c>
      <c r="O51" s="167"/>
    </row>
    <row r="52" spans="1:104" x14ac:dyDescent="0.2">
      <c r="A52" s="182"/>
      <c r="B52" s="183" t="s">
        <v>78</v>
      </c>
      <c r="C52" s="184" t="str">
        <f>CONCATENATE(B7," ",C7)</f>
        <v>1 Zemní práce</v>
      </c>
      <c r="D52" s="185"/>
      <c r="E52" s="186"/>
      <c r="F52" s="187"/>
      <c r="G52" s="188">
        <f>SUM(G7:G51)</f>
        <v>0</v>
      </c>
      <c r="O52" s="167">
        <v>4</v>
      </c>
      <c r="BA52" s="189">
        <f>SUM(BA7:BA51)</f>
        <v>0</v>
      </c>
      <c r="BB52" s="189">
        <f>SUM(BB7:BB51)</f>
        <v>0</v>
      </c>
      <c r="BC52" s="189">
        <f>SUM(BC7:BC51)</f>
        <v>0</v>
      </c>
      <c r="BD52" s="189">
        <f>SUM(BD7:BD51)</f>
        <v>0</v>
      </c>
      <c r="BE52" s="189">
        <f>SUM(BE7:BE51)</f>
        <v>0</v>
      </c>
    </row>
    <row r="53" spans="1:104" x14ac:dyDescent="0.2">
      <c r="A53" s="160" t="s">
        <v>74</v>
      </c>
      <c r="B53" s="161" t="s">
        <v>153</v>
      </c>
      <c r="C53" s="162" t="s">
        <v>154</v>
      </c>
      <c r="D53" s="163"/>
      <c r="E53" s="164"/>
      <c r="F53" s="164"/>
      <c r="G53" s="165"/>
      <c r="H53" s="166"/>
      <c r="I53" s="166"/>
      <c r="O53" s="167">
        <v>1</v>
      </c>
    </row>
    <row r="54" spans="1:104" x14ac:dyDescent="0.2">
      <c r="A54" s="168">
        <v>22</v>
      </c>
      <c r="B54" s="169" t="s">
        <v>155</v>
      </c>
      <c r="C54" s="170" t="s">
        <v>156</v>
      </c>
      <c r="D54" s="171" t="s">
        <v>105</v>
      </c>
      <c r="E54" s="172">
        <v>60</v>
      </c>
      <c r="F54" s="233"/>
      <c r="G54" s="173">
        <f>E54*F54</f>
        <v>0</v>
      </c>
      <c r="O54" s="167">
        <v>2</v>
      </c>
      <c r="AA54" s="145">
        <v>1</v>
      </c>
      <c r="AB54" s="145">
        <v>1</v>
      </c>
      <c r="AC54" s="145">
        <v>1</v>
      </c>
      <c r="AZ54" s="145">
        <v>1</v>
      </c>
      <c r="BA54" s="145">
        <f>IF(AZ54=1,G54,0)</f>
        <v>0</v>
      </c>
      <c r="BB54" s="145">
        <f>IF(AZ54=2,G54,0)</f>
        <v>0</v>
      </c>
      <c r="BC54" s="145">
        <f>IF(AZ54=3,G54,0)</f>
        <v>0</v>
      </c>
      <c r="BD54" s="145">
        <f>IF(AZ54=4,G54,0)</f>
        <v>0</v>
      </c>
      <c r="BE54" s="145">
        <f>IF(AZ54=5,G54,0)</f>
        <v>0</v>
      </c>
      <c r="CA54" s="174">
        <v>1</v>
      </c>
      <c r="CB54" s="174">
        <v>1</v>
      </c>
      <c r="CZ54" s="145">
        <v>0</v>
      </c>
    </row>
    <row r="55" spans="1:104" ht="22.5" x14ac:dyDescent="0.2">
      <c r="A55" s="175"/>
      <c r="B55" s="176"/>
      <c r="C55" s="223" t="s">
        <v>157</v>
      </c>
      <c r="D55" s="224"/>
      <c r="E55" s="224"/>
      <c r="F55" s="224"/>
      <c r="G55" s="225"/>
      <c r="L55" s="177" t="s">
        <v>157</v>
      </c>
      <c r="O55" s="167">
        <v>3</v>
      </c>
    </row>
    <row r="56" spans="1:104" ht="22.5" x14ac:dyDescent="0.2">
      <c r="A56" s="175"/>
      <c r="B56" s="176"/>
      <c r="C56" s="223" t="s">
        <v>158</v>
      </c>
      <c r="D56" s="224"/>
      <c r="E56" s="224"/>
      <c r="F56" s="224"/>
      <c r="G56" s="225"/>
      <c r="L56" s="177" t="s">
        <v>158</v>
      </c>
      <c r="O56" s="167">
        <v>3</v>
      </c>
    </row>
    <row r="57" spans="1:104" x14ac:dyDescent="0.2">
      <c r="A57" s="175"/>
      <c r="B57" s="178"/>
      <c r="C57" s="226" t="s">
        <v>159</v>
      </c>
      <c r="D57" s="227"/>
      <c r="E57" s="179">
        <v>60</v>
      </c>
      <c r="F57" s="180"/>
      <c r="G57" s="181"/>
      <c r="M57" s="177" t="s">
        <v>159</v>
      </c>
      <c r="O57" s="167"/>
    </row>
    <row r="58" spans="1:104" x14ac:dyDescent="0.2">
      <c r="A58" s="168">
        <v>23</v>
      </c>
      <c r="B58" s="169" t="s">
        <v>160</v>
      </c>
      <c r="C58" s="170" t="s">
        <v>161</v>
      </c>
      <c r="D58" s="171" t="s">
        <v>89</v>
      </c>
      <c r="E58" s="172">
        <v>12</v>
      </c>
      <c r="F58" s="233"/>
      <c r="G58" s="173">
        <f>E58*F58</f>
        <v>0</v>
      </c>
      <c r="O58" s="167">
        <v>2</v>
      </c>
      <c r="AA58" s="145">
        <v>1</v>
      </c>
      <c r="AB58" s="145">
        <v>1</v>
      </c>
      <c r="AC58" s="145">
        <v>1</v>
      </c>
      <c r="AZ58" s="145">
        <v>1</v>
      </c>
      <c r="BA58" s="145">
        <f>IF(AZ58=1,G58,0)</f>
        <v>0</v>
      </c>
      <c r="BB58" s="145">
        <f>IF(AZ58=2,G58,0)</f>
        <v>0</v>
      </c>
      <c r="BC58" s="145">
        <f>IF(AZ58=3,G58,0)</f>
        <v>0</v>
      </c>
      <c r="BD58" s="145">
        <f>IF(AZ58=4,G58,0)</f>
        <v>0</v>
      </c>
      <c r="BE58" s="145">
        <f>IF(AZ58=5,G58,0)</f>
        <v>0</v>
      </c>
      <c r="CA58" s="174">
        <v>1</v>
      </c>
      <c r="CB58" s="174">
        <v>1</v>
      </c>
      <c r="CZ58" s="145">
        <v>0</v>
      </c>
    </row>
    <row r="59" spans="1:104" x14ac:dyDescent="0.2">
      <c r="A59" s="175"/>
      <c r="B59" s="178"/>
      <c r="C59" s="226" t="s">
        <v>162</v>
      </c>
      <c r="D59" s="227"/>
      <c r="E59" s="179">
        <v>12</v>
      </c>
      <c r="F59" s="180"/>
      <c r="G59" s="181"/>
      <c r="M59" s="177" t="s">
        <v>162</v>
      </c>
      <c r="O59" s="167"/>
    </row>
    <row r="60" spans="1:104" x14ac:dyDescent="0.2">
      <c r="A60" s="168">
        <v>24</v>
      </c>
      <c r="B60" s="169" t="s">
        <v>163</v>
      </c>
      <c r="C60" s="170" t="s">
        <v>164</v>
      </c>
      <c r="D60" s="171" t="s">
        <v>130</v>
      </c>
      <c r="E60" s="172">
        <v>18</v>
      </c>
      <c r="F60" s="233"/>
      <c r="G60" s="173">
        <f>E60*F60</f>
        <v>0</v>
      </c>
      <c r="O60" s="167">
        <v>2</v>
      </c>
      <c r="AA60" s="145">
        <v>1</v>
      </c>
      <c r="AB60" s="145">
        <v>1</v>
      </c>
      <c r="AC60" s="145">
        <v>1</v>
      </c>
      <c r="AZ60" s="145">
        <v>1</v>
      </c>
      <c r="BA60" s="145">
        <f>IF(AZ60=1,G60,0)</f>
        <v>0</v>
      </c>
      <c r="BB60" s="145">
        <f>IF(AZ60=2,G60,0)</f>
        <v>0</v>
      </c>
      <c r="BC60" s="145">
        <f>IF(AZ60=3,G60,0)</f>
        <v>0</v>
      </c>
      <c r="BD60" s="145">
        <f>IF(AZ60=4,G60,0)</f>
        <v>0</v>
      </c>
      <c r="BE60" s="145">
        <f>IF(AZ60=5,G60,0)</f>
        <v>0</v>
      </c>
      <c r="CA60" s="174">
        <v>1</v>
      </c>
      <c r="CB60" s="174">
        <v>1</v>
      </c>
      <c r="CZ60" s="145">
        <v>1.01</v>
      </c>
    </row>
    <row r="61" spans="1:104" x14ac:dyDescent="0.2">
      <c r="A61" s="175"/>
      <c r="B61" s="178"/>
      <c r="C61" s="226" t="s">
        <v>165</v>
      </c>
      <c r="D61" s="227"/>
      <c r="E61" s="179">
        <v>18</v>
      </c>
      <c r="F61" s="180"/>
      <c r="G61" s="181"/>
      <c r="M61" s="177" t="s">
        <v>165</v>
      </c>
      <c r="O61" s="167"/>
    </row>
    <row r="62" spans="1:104" x14ac:dyDescent="0.2">
      <c r="A62" s="168">
        <v>25</v>
      </c>
      <c r="B62" s="169" t="s">
        <v>166</v>
      </c>
      <c r="C62" s="170" t="s">
        <v>167</v>
      </c>
      <c r="D62" s="171" t="s">
        <v>130</v>
      </c>
      <c r="E62" s="172">
        <v>11.375999999999999</v>
      </c>
      <c r="F62" s="233"/>
      <c r="G62" s="173">
        <f>E62*F62</f>
        <v>0</v>
      </c>
      <c r="O62" s="167">
        <v>2</v>
      </c>
      <c r="AA62" s="145">
        <v>1</v>
      </c>
      <c r="AB62" s="145">
        <v>1</v>
      </c>
      <c r="AC62" s="145">
        <v>1</v>
      </c>
      <c r="AZ62" s="145">
        <v>1</v>
      </c>
      <c r="BA62" s="145">
        <f>IF(AZ62=1,G62,0)</f>
        <v>0</v>
      </c>
      <c r="BB62" s="145">
        <f>IF(AZ62=2,G62,0)</f>
        <v>0</v>
      </c>
      <c r="BC62" s="145">
        <f>IF(AZ62=3,G62,0)</f>
        <v>0</v>
      </c>
      <c r="BD62" s="145">
        <f>IF(AZ62=4,G62,0)</f>
        <v>0</v>
      </c>
      <c r="BE62" s="145">
        <f>IF(AZ62=5,G62,0)</f>
        <v>0</v>
      </c>
      <c r="CA62" s="174">
        <v>1</v>
      </c>
      <c r="CB62" s="174">
        <v>1</v>
      </c>
      <c r="CZ62" s="145">
        <v>1</v>
      </c>
    </row>
    <row r="63" spans="1:104" x14ac:dyDescent="0.2">
      <c r="A63" s="175"/>
      <c r="B63" s="178"/>
      <c r="C63" s="226" t="s">
        <v>168</v>
      </c>
      <c r="D63" s="227"/>
      <c r="E63" s="179">
        <v>11.375999999999999</v>
      </c>
      <c r="F63" s="180"/>
      <c r="G63" s="181"/>
      <c r="M63" s="177" t="s">
        <v>168</v>
      </c>
      <c r="O63" s="167"/>
    </row>
    <row r="64" spans="1:104" x14ac:dyDescent="0.2">
      <c r="A64" s="168">
        <v>26</v>
      </c>
      <c r="B64" s="169" t="s">
        <v>169</v>
      </c>
      <c r="C64" s="170" t="s">
        <v>170</v>
      </c>
      <c r="D64" s="171" t="s">
        <v>130</v>
      </c>
      <c r="E64" s="172">
        <v>20.48</v>
      </c>
      <c r="F64" s="233"/>
      <c r="G64" s="173">
        <f>E64*F64</f>
        <v>0</v>
      </c>
      <c r="O64" s="167">
        <v>2</v>
      </c>
      <c r="AA64" s="145">
        <v>1</v>
      </c>
      <c r="AB64" s="145">
        <v>3</v>
      </c>
      <c r="AC64" s="145">
        <v>3</v>
      </c>
      <c r="AZ64" s="145">
        <v>1</v>
      </c>
      <c r="BA64" s="145">
        <f>IF(AZ64=1,G64,0)</f>
        <v>0</v>
      </c>
      <c r="BB64" s="145">
        <f>IF(AZ64=2,G64,0)</f>
        <v>0</v>
      </c>
      <c r="BC64" s="145">
        <f>IF(AZ64=3,G64,0)</f>
        <v>0</v>
      </c>
      <c r="BD64" s="145">
        <f>IF(AZ64=4,G64,0)</f>
        <v>0</v>
      </c>
      <c r="BE64" s="145">
        <f>IF(AZ64=5,G64,0)</f>
        <v>0</v>
      </c>
      <c r="CA64" s="174">
        <v>1</v>
      </c>
      <c r="CB64" s="174">
        <v>3</v>
      </c>
      <c r="CZ64" s="145">
        <v>0</v>
      </c>
    </row>
    <row r="65" spans="1:104" x14ac:dyDescent="0.2">
      <c r="A65" s="168">
        <v>27</v>
      </c>
      <c r="B65" s="169" t="s">
        <v>171</v>
      </c>
      <c r="C65" s="170" t="s">
        <v>172</v>
      </c>
      <c r="D65" s="171" t="s">
        <v>130</v>
      </c>
      <c r="E65" s="172">
        <v>102.4</v>
      </c>
      <c r="F65" s="233"/>
      <c r="G65" s="173">
        <f>E65*F65</f>
        <v>0</v>
      </c>
      <c r="O65" s="167">
        <v>2</v>
      </c>
      <c r="AA65" s="145">
        <v>1</v>
      </c>
      <c r="AB65" s="145">
        <v>3</v>
      </c>
      <c r="AC65" s="145">
        <v>3</v>
      </c>
      <c r="AZ65" s="145">
        <v>1</v>
      </c>
      <c r="BA65" s="145">
        <f>IF(AZ65=1,G65,0)</f>
        <v>0</v>
      </c>
      <c r="BB65" s="145">
        <f>IF(AZ65=2,G65,0)</f>
        <v>0</v>
      </c>
      <c r="BC65" s="145">
        <f>IF(AZ65=3,G65,0)</f>
        <v>0</v>
      </c>
      <c r="BD65" s="145">
        <f>IF(AZ65=4,G65,0)</f>
        <v>0</v>
      </c>
      <c r="BE65" s="145">
        <f>IF(AZ65=5,G65,0)</f>
        <v>0</v>
      </c>
      <c r="CA65" s="174">
        <v>1</v>
      </c>
      <c r="CB65" s="174">
        <v>3</v>
      </c>
      <c r="CZ65" s="145">
        <v>0</v>
      </c>
    </row>
    <row r="66" spans="1:104" x14ac:dyDescent="0.2">
      <c r="A66" s="168">
        <v>28</v>
      </c>
      <c r="B66" s="169" t="s">
        <v>173</v>
      </c>
      <c r="C66" s="170" t="s">
        <v>174</v>
      </c>
      <c r="D66" s="171" t="s">
        <v>130</v>
      </c>
      <c r="E66" s="172">
        <v>20.48</v>
      </c>
      <c r="F66" s="233"/>
      <c r="G66" s="173">
        <f>E66*F66</f>
        <v>0</v>
      </c>
      <c r="O66" s="167">
        <v>2</v>
      </c>
      <c r="AA66" s="145">
        <v>1</v>
      </c>
      <c r="AB66" s="145">
        <v>3</v>
      </c>
      <c r="AC66" s="145">
        <v>3</v>
      </c>
      <c r="AZ66" s="145">
        <v>1</v>
      </c>
      <c r="BA66" s="145">
        <f>IF(AZ66=1,G66,0)</f>
        <v>0</v>
      </c>
      <c r="BB66" s="145">
        <f>IF(AZ66=2,G66,0)</f>
        <v>0</v>
      </c>
      <c r="BC66" s="145">
        <f>IF(AZ66=3,G66,0)</f>
        <v>0</v>
      </c>
      <c r="BD66" s="145">
        <f>IF(AZ66=4,G66,0)</f>
        <v>0</v>
      </c>
      <c r="BE66" s="145">
        <f>IF(AZ66=5,G66,0)</f>
        <v>0</v>
      </c>
      <c r="CA66" s="174">
        <v>1</v>
      </c>
      <c r="CB66" s="174">
        <v>3</v>
      </c>
      <c r="CZ66" s="145">
        <v>0</v>
      </c>
    </row>
    <row r="67" spans="1:104" x14ac:dyDescent="0.2">
      <c r="A67" s="168">
        <v>29</v>
      </c>
      <c r="B67" s="169" t="s">
        <v>175</v>
      </c>
      <c r="C67" s="170" t="s">
        <v>176</v>
      </c>
      <c r="D67" s="171" t="s">
        <v>130</v>
      </c>
      <c r="E67" s="172">
        <v>20.48</v>
      </c>
      <c r="F67" s="233"/>
      <c r="G67" s="173">
        <f>E67*F67</f>
        <v>0</v>
      </c>
      <c r="O67" s="167">
        <v>2</v>
      </c>
      <c r="AA67" s="145">
        <v>1</v>
      </c>
      <c r="AB67" s="145">
        <v>3</v>
      </c>
      <c r="AC67" s="145">
        <v>3</v>
      </c>
      <c r="AZ67" s="145">
        <v>1</v>
      </c>
      <c r="BA67" s="145">
        <f>IF(AZ67=1,G67,0)</f>
        <v>0</v>
      </c>
      <c r="BB67" s="145">
        <f>IF(AZ67=2,G67,0)</f>
        <v>0</v>
      </c>
      <c r="BC67" s="145">
        <f>IF(AZ67=3,G67,0)</f>
        <v>0</v>
      </c>
      <c r="BD67" s="145">
        <f>IF(AZ67=4,G67,0)</f>
        <v>0</v>
      </c>
      <c r="BE67" s="145">
        <f>IF(AZ67=5,G67,0)</f>
        <v>0</v>
      </c>
      <c r="CA67" s="174">
        <v>1</v>
      </c>
      <c r="CB67" s="174">
        <v>3</v>
      </c>
      <c r="CZ67" s="145">
        <v>0</v>
      </c>
    </row>
    <row r="68" spans="1:104" x14ac:dyDescent="0.2">
      <c r="A68" s="182"/>
      <c r="B68" s="183" t="s">
        <v>78</v>
      </c>
      <c r="C68" s="184" t="str">
        <f>CONCATENATE(B53," ",C53)</f>
        <v>5 Komunikace</v>
      </c>
      <c r="D68" s="185"/>
      <c r="E68" s="186"/>
      <c r="F68" s="187"/>
      <c r="G68" s="188">
        <f>SUM(G53:G67)</f>
        <v>0</v>
      </c>
      <c r="O68" s="167">
        <v>4</v>
      </c>
      <c r="BA68" s="189">
        <f>SUM(BA53:BA67)</f>
        <v>0</v>
      </c>
      <c r="BB68" s="189">
        <f>SUM(BB53:BB67)</f>
        <v>0</v>
      </c>
      <c r="BC68" s="189">
        <f>SUM(BC53:BC67)</f>
        <v>0</v>
      </c>
      <c r="BD68" s="189">
        <f>SUM(BD53:BD67)</f>
        <v>0</v>
      </c>
      <c r="BE68" s="189">
        <f>SUM(BE53:BE67)</f>
        <v>0</v>
      </c>
    </row>
    <row r="69" spans="1:104" hidden="1" x14ac:dyDescent="0.2">
      <c r="A69" s="160" t="s">
        <v>74</v>
      </c>
      <c r="B69" s="161" t="s">
        <v>177</v>
      </c>
      <c r="C69" s="162" t="s">
        <v>178</v>
      </c>
      <c r="D69" s="163"/>
      <c r="E69" s="164"/>
      <c r="F69" s="164"/>
      <c r="G69" s="165"/>
      <c r="H69" s="166"/>
      <c r="I69" s="166"/>
      <c r="O69" s="167">
        <v>1</v>
      </c>
    </row>
    <row r="70" spans="1:104" hidden="1" x14ac:dyDescent="0.2">
      <c r="A70" s="168">
        <v>30</v>
      </c>
      <c r="B70" s="169" t="s">
        <v>179</v>
      </c>
      <c r="C70" s="170" t="s">
        <v>180</v>
      </c>
      <c r="D70" s="171" t="s">
        <v>89</v>
      </c>
      <c r="E70" s="172">
        <v>0</v>
      </c>
      <c r="F70" s="172">
        <v>1075.2</v>
      </c>
      <c r="G70" s="173">
        <f t="shared" ref="G70:G75" si="0">E70*F70</f>
        <v>0</v>
      </c>
      <c r="O70" s="167">
        <v>2</v>
      </c>
      <c r="AA70" s="145">
        <v>1</v>
      </c>
      <c r="AB70" s="145">
        <v>1</v>
      </c>
      <c r="AC70" s="145">
        <v>1</v>
      </c>
      <c r="AZ70" s="145">
        <v>1</v>
      </c>
      <c r="BA70" s="145">
        <f t="shared" ref="BA70:BA75" si="1">IF(AZ70=1,G70,0)</f>
        <v>0</v>
      </c>
      <c r="BB70" s="145">
        <f t="shared" ref="BB70:BB75" si="2">IF(AZ70=2,G70,0)</f>
        <v>0</v>
      </c>
      <c r="BC70" s="145">
        <f t="shared" ref="BC70:BC75" si="3">IF(AZ70=3,G70,0)</f>
        <v>0</v>
      </c>
      <c r="BD70" s="145">
        <f t="shared" ref="BD70:BD75" si="4">IF(AZ70=4,G70,0)</f>
        <v>0</v>
      </c>
      <c r="BE70" s="145">
        <f t="shared" ref="BE70:BE75" si="5">IF(AZ70=5,G70,0)</f>
        <v>0</v>
      </c>
      <c r="CA70" s="174">
        <v>1</v>
      </c>
      <c r="CB70" s="174">
        <v>1</v>
      </c>
      <c r="CZ70" s="145">
        <v>1.94</v>
      </c>
    </row>
    <row r="71" spans="1:104" hidden="1" x14ac:dyDescent="0.2">
      <c r="A71" s="168">
        <v>31</v>
      </c>
      <c r="B71" s="169" t="s">
        <v>181</v>
      </c>
      <c r="C71" s="170" t="s">
        <v>182</v>
      </c>
      <c r="D71" s="171" t="s">
        <v>183</v>
      </c>
      <c r="E71" s="172">
        <v>0</v>
      </c>
      <c r="F71" s="172">
        <v>102.5</v>
      </c>
      <c r="G71" s="173">
        <f t="shared" si="0"/>
        <v>0</v>
      </c>
      <c r="O71" s="167">
        <v>2</v>
      </c>
      <c r="AA71" s="145">
        <v>1</v>
      </c>
      <c r="AB71" s="145">
        <v>1</v>
      </c>
      <c r="AC71" s="145">
        <v>1</v>
      </c>
      <c r="AZ71" s="145">
        <v>1</v>
      </c>
      <c r="BA71" s="145">
        <f t="shared" si="1"/>
        <v>0</v>
      </c>
      <c r="BB71" s="145">
        <f t="shared" si="2"/>
        <v>0</v>
      </c>
      <c r="BC71" s="145">
        <f t="shared" si="3"/>
        <v>0</v>
      </c>
      <c r="BD71" s="145">
        <f t="shared" si="4"/>
        <v>0</v>
      </c>
      <c r="BE71" s="145">
        <f t="shared" si="5"/>
        <v>0</v>
      </c>
      <c r="CA71" s="174">
        <v>1</v>
      </c>
      <c r="CB71" s="174">
        <v>1</v>
      </c>
      <c r="CZ71" s="145">
        <v>6.3000000000000003E-4</v>
      </c>
    </row>
    <row r="72" spans="1:104" hidden="1" x14ac:dyDescent="0.2">
      <c r="A72" s="168">
        <v>32</v>
      </c>
      <c r="B72" s="169" t="s">
        <v>184</v>
      </c>
      <c r="C72" s="170" t="s">
        <v>185</v>
      </c>
      <c r="D72" s="171" t="s">
        <v>105</v>
      </c>
      <c r="E72" s="172">
        <v>0</v>
      </c>
      <c r="F72" s="172">
        <v>346</v>
      </c>
      <c r="G72" s="173">
        <f t="shared" si="0"/>
        <v>0</v>
      </c>
      <c r="O72" s="167">
        <v>2</v>
      </c>
      <c r="AA72" s="145">
        <v>1</v>
      </c>
      <c r="AB72" s="145">
        <v>0</v>
      </c>
      <c r="AC72" s="145">
        <v>0</v>
      </c>
      <c r="AZ72" s="145">
        <v>1</v>
      </c>
      <c r="BA72" s="145">
        <f t="shared" si="1"/>
        <v>0</v>
      </c>
      <c r="BB72" s="145">
        <f t="shared" si="2"/>
        <v>0</v>
      </c>
      <c r="BC72" s="145">
        <f t="shared" si="3"/>
        <v>0</v>
      </c>
      <c r="BD72" s="145">
        <f t="shared" si="4"/>
        <v>0</v>
      </c>
      <c r="BE72" s="145">
        <f t="shared" si="5"/>
        <v>0</v>
      </c>
      <c r="CA72" s="174">
        <v>1</v>
      </c>
      <c r="CB72" s="174">
        <v>0</v>
      </c>
      <c r="CZ72" s="145">
        <v>5.9499999999999997E-2</v>
      </c>
    </row>
    <row r="73" spans="1:104" hidden="1" x14ac:dyDescent="0.2">
      <c r="A73" s="168">
        <v>33</v>
      </c>
      <c r="B73" s="169" t="s">
        <v>186</v>
      </c>
      <c r="C73" s="170" t="s">
        <v>187</v>
      </c>
      <c r="D73" s="171" t="s">
        <v>105</v>
      </c>
      <c r="E73" s="172">
        <v>0</v>
      </c>
      <c r="F73" s="172">
        <v>92.2</v>
      </c>
      <c r="G73" s="173">
        <f t="shared" si="0"/>
        <v>0</v>
      </c>
      <c r="O73" s="167">
        <v>2</v>
      </c>
      <c r="AA73" s="145">
        <v>1</v>
      </c>
      <c r="AB73" s="145">
        <v>0</v>
      </c>
      <c r="AC73" s="145">
        <v>0</v>
      </c>
      <c r="AZ73" s="145">
        <v>1</v>
      </c>
      <c r="BA73" s="145">
        <f t="shared" si="1"/>
        <v>0</v>
      </c>
      <c r="BB73" s="145">
        <f t="shared" si="2"/>
        <v>0</v>
      </c>
      <c r="BC73" s="145">
        <f t="shared" si="3"/>
        <v>0</v>
      </c>
      <c r="BD73" s="145">
        <f t="shared" si="4"/>
        <v>0</v>
      </c>
      <c r="BE73" s="145">
        <f t="shared" si="5"/>
        <v>0</v>
      </c>
      <c r="CA73" s="174">
        <v>1</v>
      </c>
      <c r="CB73" s="174">
        <v>0</v>
      </c>
      <c r="CZ73" s="145">
        <v>0</v>
      </c>
    </row>
    <row r="74" spans="1:104" hidden="1" x14ac:dyDescent="0.2">
      <c r="A74" s="168">
        <v>34</v>
      </c>
      <c r="B74" s="169" t="s">
        <v>188</v>
      </c>
      <c r="C74" s="170" t="s">
        <v>189</v>
      </c>
      <c r="D74" s="171" t="s">
        <v>89</v>
      </c>
      <c r="E74" s="172">
        <v>0</v>
      </c>
      <c r="F74" s="172">
        <v>3336</v>
      </c>
      <c r="G74" s="173">
        <f t="shared" si="0"/>
        <v>0</v>
      </c>
      <c r="O74" s="167">
        <v>2</v>
      </c>
      <c r="AA74" s="145">
        <v>1</v>
      </c>
      <c r="AB74" s="145">
        <v>0</v>
      </c>
      <c r="AC74" s="145">
        <v>0</v>
      </c>
      <c r="AZ74" s="145">
        <v>1</v>
      </c>
      <c r="BA74" s="145">
        <f t="shared" si="1"/>
        <v>0</v>
      </c>
      <c r="BB74" s="145">
        <f t="shared" si="2"/>
        <v>0</v>
      </c>
      <c r="BC74" s="145">
        <f t="shared" si="3"/>
        <v>0</v>
      </c>
      <c r="BD74" s="145">
        <f t="shared" si="4"/>
        <v>0</v>
      </c>
      <c r="BE74" s="145">
        <f t="shared" si="5"/>
        <v>0</v>
      </c>
      <c r="CA74" s="174">
        <v>1</v>
      </c>
      <c r="CB74" s="174">
        <v>0</v>
      </c>
      <c r="CZ74" s="145">
        <v>2.4220000000000002</v>
      </c>
    </row>
    <row r="75" spans="1:104" ht="22.5" hidden="1" x14ac:dyDescent="0.2">
      <c r="A75" s="168">
        <v>35</v>
      </c>
      <c r="B75" s="169" t="s">
        <v>190</v>
      </c>
      <c r="C75" s="170" t="s">
        <v>191</v>
      </c>
      <c r="D75" s="171" t="s">
        <v>130</v>
      </c>
      <c r="E75" s="172">
        <v>0</v>
      </c>
      <c r="F75" s="172">
        <v>29513</v>
      </c>
      <c r="G75" s="173">
        <f t="shared" si="0"/>
        <v>0</v>
      </c>
      <c r="O75" s="167">
        <v>2</v>
      </c>
      <c r="AA75" s="145">
        <v>1</v>
      </c>
      <c r="AB75" s="145">
        <v>1</v>
      </c>
      <c r="AC75" s="145">
        <v>1</v>
      </c>
      <c r="AZ75" s="145">
        <v>1</v>
      </c>
      <c r="BA75" s="145">
        <f t="shared" si="1"/>
        <v>0</v>
      </c>
      <c r="BB75" s="145">
        <f t="shared" si="2"/>
        <v>0</v>
      </c>
      <c r="BC75" s="145">
        <f t="shared" si="3"/>
        <v>0</v>
      </c>
      <c r="BD75" s="145">
        <f t="shared" si="4"/>
        <v>0</v>
      </c>
      <c r="BE75" s="145">
        <f t="shared" si="5"/>
        <v>0</v>
      </c>
      <c r="CA75" s="174">
        <v>1</v>
      </c>
      <c r="CB75" s="174">
        <v>1</v>
      </c>
      <c r="CZ75" s="145">
        <v>1.0529999999999999</v>
      </c>
    </row>
    <row r="76" spans="1:104" hidden="1" x14ac:dyDescent="0.2">
      <c r="A76" s="182"/>
      <c r="B76" s="183" t="s">
        <v>78</v>
      </c>
      <c r="C76" s="184" t="str">
        <f>CONCATENATE(B69," ",C69)</f>
        <v>6 Úpravy povrchu, podlahy</v>
      </c>
      <c r="D76" s="185"/>
      <c r="E76" s="186"/>
      <c r="F76" s="187"/>
      <c r="G76" s="188">
        <f>SUM(G69:G75)</f>
        <v>0</v>
      </c>
      <c r="O76" s="167">
        <v>4</v>
      </c>
      <c r="BA76" s="189">
        <f>SUM(BA69:BA75)</f>
        <v>0</v>
      </c>
      <c r="BB76" s="189">
        <f>SUM(BB69:BB75)</f>
        <v>0</v>
      </c>
      <c r="BC76" s="189">
        <f>SUM(BC69:BC75)</f>
        <v>0</v>
      </c>
      <c r="BD76" s="189">
        <f>SUM(BD69:BD75)</f>
        <v>0</v>
      </c>
      <c r="BE76" s="189">
        <f>SUM(BE69:BE75)</f>
        <v>0</v>
      </c>
    </row>
    <row r="77" spans="1:104" x14ac:dyDescent="0.2">
      <c r="A77" s="160" t="s">
        <v>74</v>
      </c>
      <c r="B77" s="161" t="s">
        <v>192</v>
      </c>
      <c r="C77" s="162" t="s">
        <v>193</v>
      </c>
      <c r="D77" s="163"/>
      <c r="E77" s="164"/>
      <c r="F77" s="164"/>
      <c r="G77" s="165"/>
      <c r="H77" s="166"/>
      <c r="I77" s="166"/>
      <c r="O77" s="167">
        <v>1</v>
      </c>
    </row>
    <row r="78" spans="1:104" x14ac:dyDescent="0.2">
      <c r="A78" s="168">
        <v>36</v>
      </c>
      <c r="B78" s="169" t="s">
        <v>194</v>
      </c>
      <c r="C78" s="170" t="s">
        <v>195</v>
      </c>
      <c r="D78" s="171" t="s">
        <v>196</v>
      </c>
      <c r="E78" s="172">
        <v>31</v>
      </c>
      <c r="F78" s="233"/>
      <c r="G78" s="173">
        <f>E78*F78</f>
        <v>0</v>
      </c>
      <c r="O78" s="167">
        <v>2</v>
      </c>
      <c r="AA78" s="145">
        <v>1</v>
      </c>
      <c r="AB78" s="145">
        <v>1</v>
      </c>
      <c r="AC78" s="145">
        <v>1</v>
      </c>
      <c r="AZ78" s="145">
        <v>1</v>
      </c>
      <c r="BA78" s="145">
        <f>IF(AZ78=1,G78,0)</f>
        <v>0</v>
      </c>
      <c r="BB78" s="145">
        <f>IF(AZ78=2,G78,0)</f>
        <v>0</v>
      </c>
      <c r="BC78" s="145">
        <f>IF(AZ78=3,G78,0)</f>
        <v>0</v>
      </c>
      <c r="BD78" s="145">
        <f>IF(AZ78=4,G78,0)</f>
        <v>0</v>
      </c>
      <c r="BE78" s="145">
        <f>IF(AZ78=5,G78,0)</f>
        <v>0</v>
      </c>
      <c r="CA78" s="174">
        <v>1</v>
      </c>
      <c r="CB78" s="174">
        <v>1</v>
      </c>
      <c r="CZ78" s="145">
        <v>1.7700000000000001E-3</v>
      </c>
    </row>
    <row r="79" spans="1:104" x14ac:dyDescent="0.2">
      <c r="A79" s="168">
        <v>37</v>
      </c>
      <c r="B79" s="169" t="s">
        <v>197</v>
      </c>
      <c r="C79" s="170" t="s">
        <v>198</v>
      </c>
      <c r="D79" s="171" t="s">
        <v>196</v>
      </c>
      <c r="E79" s="172">
        <v>12.5</v>
      </c>
      <c r="F79" s="233"/>
      <c r="G79" s="173">
        <f>E79*F79</f>
        <v>0</v>
      </c>
      <c r="O79" s="167">
        <v>2</v>
      </c>
      <c r="AA79" s="145">
        <v>1</v>
      </c>
      <c r="AB79" s="145">
        <v>1</v>
      </c>
      <c r="AC79" s="145">
        <v>1</v>
      </c>
      <c r="AZ79" s="145">
        <v>1</v>
      </c>
      <c r="BA79" s="145">
        <f>IF(AZ79=1,G79,0)</f>
        <v>0</v>
      </c>
      <c r="BB79" s="145">
        <f>IF(AZ79=2,G79,0)</f>
        <v>0</v>
      </c>
      <c r="BC79" s="145">
        <f>IF(AZ79=3,G79,0)</f>
        <v>0</v>
      </c>
      <c r="BD79" s="145">
        <f>IF(AZ79=4,G79,0)</f>
        <v>0</v>
      </c>
      <c r="BE79" s="145">
        <f>IF(AZ79=5,G79,0)</f>
        <v>0</v>
      </c>
      <c r="CA79" s="174">
        <v>1</v>
      </c>
      <c r="CB79" s="174">
        <v>1</v>
      </c>
      <c r="CZ79" s="145">
        <v>2.7299999999999998E-3</v>
      </c>
    </row>
    <row r="80" spans="1:104" ht="22.5" x14ac:dyDescent="0.2">
      <c r="A80" s="168">
        <v>38</v>
      </c>
      <c r="B80" s="169" t="s">
        <v>199</v>
      </c>
      <c r="C80" s="170" t="s">
        <v>200</v>
      </c>
      <c r="D80" s="171" t="s">
        <v>86</v>
      </c>
      <c r="E80" s="172">
        <v>1</v>
      </c>
      <c r="F80" s="233"/>
      <c r="G80" s="173">
        <f>E80*F80</f>
        <v>0</v>
      </c>
      <c r="O80" s="167">
        <v>2</v>
      </c>
      <c r="AA80" s="145">
        <v>1</v>
      </c>
      <c r="AB80" s="145">
        <v>1</v>
      </c>
      <c r="AC80" s="145">
        <v>1</v>
      </c>
      <c r="AZ80" s="145">
        <v>1</v>
      </c>
      <c r="BA80" s="145">
        <f>IF(AZ80=1,G80,0)</f>
        <v>0</v>
      </c>
      <c r="BB80" s="145">
        <f>IF(AZ80=2,G80,0)</f>
        <v>0</v>
      </c>
      <c r="BC80" s="145">
        <f>IF(AZ80=3,G80,0)</f>
        <v>0</v>
      </c>
      <c r="BD80" s="145">
        <f>IF(AZ80=4,G80,0)</f>
        <v>0</v>
      </c>
      <c r="BE80" s="145">
        <f>IF(AZ80=5,G80,0)</f>
        <v>0</v>
      </c>
      <c r="CA80" s="174">
        <v>1</v>
      </c>
      <c r="CB80" s="174">
        <v>1</v>
      </c>
      <c r="CZ80" s="145">
        <v>8.4000000000000005E-2</v>
      </c>
    </row>
    <row r="81" spans="1:104" x14ac:dyDescent="0.2">
      <c r="A81" s="175"/>
      <c r="B81" s="176"/>
      <c r="C81" s="223"/>
      <c r="D81" s="224"/>
      <c r="E81" s="224"/>
      <c r="F81" s="224"/>
      <c r="G81" s="225"/>
      <c r="L81" s="177"/>
      <c r="O81" s="167">
        <v>3</v>
      </c>
    </row>
    <row r="82" spans="1:104" x14ac:dyDescent="0.2">
      <c r="A82" s="168">
        <v>39</v>
      </c>
      <c r="B82" s="169" t="s">
        <v>201</v>
      </c>
      <c r="C82" s="170" t="s">
        <v>202</v>
      </c>
      <c r="D82" s="171" t="s">
        <v>86</v>
      </c>
      <c r="E82" s="172">
        <v>1</v>
      </c>
      <c r="F82" s="233"/>
      <c r="G82" s="173">
        <f>E82*F82</f>
        <v>0</v>
      </c>
      <c r="O82" s="167">
        <v>2</v>
      </c>
      <c r="AA82" s="145">
        <v>1</v>
      </c>
      <c r="AB82" s="145">
        <v>1</v>
      </c>
      <c r="AC82" s="145">
        <v>1</v>
      </c>
      <c r="AZ82" s="145">
        <v>1</v>
      </c>
      <c r="BA82" s="145">
        <f>IF(AZ82=1,G82,0)</f>
        <v>0</v>
      </c>
      <c r="BB82" s="145">
        <f>IF(AZ82=2,G82,0)</f>
        <v>0</v>
      </c>
      <c r="BC82" s="145">
        <f>IF(AZ82=3,G82,0)</f>
        <v>0</v>
      </c>
      <c r="BD82" s="145">
        <f>IF(AZ82=4,G82,0)</f>
        <v>0</v>
      </c>
      <c r="BE82" s="145">
        <f>IF(AZ82=5,G82,0)</f>
        <v>0</v>
      </c>
      <c r="CA82" s="174">
        <v>1</v>
      </c>
      <c r="CB82" s="174">
        <v>1</v>
      </c>
      <c r="CZ82" s="145">
        <v>0</v>
      </c>
    </row>
    <row r="83" spans="1:104" x14ac:dyDescent="0.2">
      <c r="A83" s="175"/>
      <c r="B83" s="176"/>
      <c r="C83" s="223"/>
      <c r="D83" s="224"/>
      <c r="E83" s="224"/>
      <c r="F83" s="224"/>
      <c r="G83" s="225"/>
      <c r="L83" s="177"/>
      <c r="O83" s="167">
        <v>3</v>
      </c>
    </row>
    <row r="84" spans="1:104" x14ac:dyDescent="0.2">
      <c r="A84" s="168">
        <v>40</v>
      </c>
      <c r="B84" s="169" t="s">
        <v>203</v>
      </c>
      <c r="C84" s="170" t="s">
        <v>204</v>
      </c>
      <c r="D84" s="171" t="s">
        <v>196</v>
      </c>
      <c r="E84" s="172">
        <v>115</v>
      </c>
      <c r="F84" s="233"/>
      <c r="G84" s="173">
        <f>E84*F84</f>
        <v>0</v>
      </c>
      <c r="O84" s="167">
        <v>2</v>
      </c>
      <c r="AA84" s="145">
        <v>1</v>
      </c>
      <c r="AB84" s="145">
        <v>1</v>
      </c>
      <c r="AC84" s="145">
        <v>1</v>
      </c>
      <c r="AZ84" s="145">
        <v>1</v>
      </c>
      <c r="BA84" s="145">
        <f>IF(AZ84=1,G84,0)</f>
        <v>0</v>
      </c>
      <c r="BB84" s="145">
        <f>IF(AZ84=2,G84,0)</f>
        <v>0</v>
      </c>
      <c r="BC84" s="145">
        <f>IF(AZ84=3,G84,0)</f>
        <v>0</v>
      </c>
      <c r="BD84" s="145">
        <f>IF(AZ84=4,G84,0)</f>
        <v>0</v>
      </c>
      <c r="BE84" s="145">
        <f>IF(AZ84=5,G84,0)</f>
        <v>0</v>
      </c>
      <c r="CA84" s="174">
        <v>1</v>
      </c>
      <c r="CB84" s="174">
        <v>1</v>
      </c>
      <c r="CZ84" s="145">
        <v>0</v>
      </c>
    </row>
    <row r="85" spans="1:104" x14ac:dyDescent="0.2">
      <c r="A85" s="168">
        <v>41</v>
      </c>
      <c r="B85" s="169" t="s">
        <v>205</v>
      </c>
      <c r="C85" s="170" t="s">
        <v>206</v>
      </c>
      <c r="D85" s="171" t="s">
        <v>77</v>
      </c>
      <c r="E85" s="172">
        <v>2</v>
      </c>
      <c r="F85" s="233"/>
      <c r="G85" s="173">
        <f>E85*F85</f>
        <v>0</v>
      </c>
      <c r="O85" s="167">
        <v>2</v>
      </c>
      <c r="AA85" s="145">
        <v>1</v>
      </c>
      <c r="AB85" s="145">
        <v>1</v>
      </c>
      <c r="AC85" s="145">
        <v>1</v>
      </c>
      <c r="AZ85" s="145">
        <v>1</v>
      </c>
      <c r="BA85" s="145">
        <f>IF(AZ85=1,G85,0)</f>
        <v>0</v>
      </c>
      <c r="BB85" s="145">
        <f>IF(AZ85=2,G85,0)</f>
        <v>0</v>
      </c>
      <c r="BC85" s="145">
        <f>IF(AZ85=3,G85,0)</f>
        <v>0</v>
      </c>
      <c r="BD85" s="145">
        <f>IF(AZ85=4,G85,0)</f>
        <v>0</v>
      </c>
      <c r="BE85" s="145">
        <f>IF(AZ85=5,G85,0)</f>
        <v>0</v>
      </c>
      <c r="CA85" s="174">
        <v>1</v>
      </c>
      <c r="CB85" s="174">
        <v>1</v>
      </c>
      <c r="CZ85" s="145">
        <v>4.2399999999999998E-3</v>
      </c>
    </row>
    <row r="86" spans="1:104" x14ac:dyDescent="0.2">
      <c r="A86" s="168">
        <v>42</v>
      </c>
      <c r="B86" s="169" t="s">
        <v>207</v>
      </c>
      <c r="C86" s="170" t="s">
        <v>208</v>
      </c>
      <c r="D86" s="171" t="s">
        <v>77</v>
      </c>
      <c r="E86" s="172">
        <v>2</v>
      </c>
      <c r="F86" s="233"/>
      <c r="G86" s="173">
        <f>E86*F86</f>
        <v>0</v>
      </c>
      <c r="O86" s="167">
        <v>2</v>
      </c>
      <c r="AA86" s="145">
        <v>3</v>
      </c>
      <c r="AB86" s="145">
        <v>1</v>
      </c>
      <c r="AC86" s="145" t="s">
        <v>207</v>
      </c>
      <c r="AZ86" s="145">
        <v>1</v>
      </c>
      <c r="BA86" s="145">
        <f>IF(AZ86=1,G86,0)</f>
        <v>0</v>
      </c>
      <c r="BB86" s="145">
        <f>IF(AZ86=2,G86,0)</f>
        <v>0</v>
      </c>
      <c r="BC86" s="145">
        <f>IF(AZ86=3,G86,0)</f>
        <v>0</v>
      </c>
      <c r="BD86" s="145">
        <f>IF(AZ86=4,G86,0)</f>
        <v>0</v>
      </c>
      <c r="BE86" s="145">
        <f>IF(AZ86=5,G86,0)</f>
        <v>0</v>
      </c>
      <c r="CA86" s="174">
        <v>3</v>
      </c>
      <c r="CB86" s="174">
        <v>1</v>
      </c>
      <c r="CZ86" s="145">
        <v>0</v>
      </c>
    </row>
    <row r="87" spans="1:104" x14ac:dyDescent="0.2">
      <c r="A87" s="168">
        <v>43</v>
      </c>
      <c r="B87" s="169" t="s">
        <v>209</v>
      </c>
      <c r="C87" s="170" t="s">
        <v>210</v>
      </c>
      <c r="D87" s="171" t="s">
        <v>211</v>
      </c>
      <c r="E87" s="172">
        <v>2</v>
      </c>
      <c r="F87" s="233"/>
      <c r="G87" s="173">
        <f>E87*F87</f>
        <v>0</v>
      </c>
      <c r="O87" s="167">
        <v>2</v>
      </c>
      <c r="AA87" s="145">
        <v>3</v>
      </c>
      <c r="AB87" s="145">
        <v>1</v>
      </c>
      <c r="AC87" s="145" t="s">
        <v>209</v>
      </c>
      <c r="AZ87" s="145">
        <v>1</v>
      </c>
      <c r="BA87" s="145">
        <f>IF(AZ87=1,G87,0)</f>
        <v>0</v>
      </c>
      <c r="BB87" s="145">
        <f>IF(AZ87=2,G87,0)</f>
        <v>0</v>
      </c>
      <c r="BC87" s="145">
        <f>IF(AZ87=3,G87,0)</f>
        <v>0</v>
      </c>
      <c r="BD87" s="145">
        <f>IF(AZ87=4,G87,0)</f>
        <v>0</v>
      </c>
      <c r="BE87" s="145">
        <f>IF(AZ87=5,G87,0)</f>
        <v>0</v>
      </c>
      <c r="CA87" s="174">
        <v>3</v>
      </c>
      <c r="CB87" s="174">
        <v>1</v>
      </c>
      <c r="CZ87" s="145">
        <v>0</v>
      </c>
    </row>
    <row r="88" spans="1:104" ht="22.5" x14ac:dyDescent="0.2">
      <c r="A88" s="168">
        <v>44</v>
      </c>
      <c r="B88" s="169" t="s">
        <v>212</v>
      </c>
      <c r="C88" s="170" t="s">
        <v>213</v>
      </c>
      <c r="D88" s="171" t="s">
        <v>86</v>
      </c>
      <c r="E88" s="172">
        <v>1</v>
      </c>
      <c r="F88" s="233"/>
      <c r="G88" s="173">
        <f>E88*F88</f>
        <v>0</v>
      </c>
      <c r="O88" s="167">
        <v>2</v>
      </c>
      <c r="AA88" s="145">
        <v>3</v>
      </c>
      <c r="AB88" s="145">
        <v>1</v>
      </c>
      <c r="AC88" s="145" t="s">
        <v>212</v>
      </c>
      <c r="AZ88" s="145">
        <v>1</v>
      </c>
      <c r="BA88" s="145">
        <f>IF(AZ88=1,G88,0)</f>
        <v>0</v>
      </c>
      <c r="BB88" s="145">
        <f>IF(AZ88=2,G88,0)</f>
        <v>0</v>
      </c>
      <c r="BC88" s="145">
        <f>IF(AZ88=3,G88,0)</f>
        <v>0</v>
      </c>
      <c r="BD88" s="145">
        <f>IF(AZ88=4,G88,0)</f>
        <v>0</v>
      </c>
      <c r="BE88" s="145">
        <f>IF(AZ88=5,G88,0)</f>
        <v>0</v>
      </c>
      <c r="CA88" s="174">
        <v>3</v>
      </c>
      <c r="CB88" s="174">
        <v>1</v>
      </c>
      <c r="CZ88" s="145">
        <v>0</v>
      </c>
    </row>
    <row r="89" spans="1:104" x14ac:dyDescent="0.2">
      <c r="A89" s="175"/>
      <c r="B89" s="176"/>
      <c r="C89" s="223"/>
      <c r="D89" s="224"/>
      <c r="E89" s="224"/>
      <c r="F89" s="224"/>
      <c r="G89" s="225"/>
      <c r="L89" s="177"/>
      <c r="O89" s="167">
        <v>3</v>
      </c>
    </row>
    <row r="90" spans="1:104" x14ac:dyDescent="0.2">
      <c r="A90" s="168">
        <v>45</v>
      </c>
      <c r="B90" s="169" t="s">
        <v>214</v>
      </c>
      <c r="C90" s="170" t="s">
        <v>215</v>
      </c>
      <c r="D90" s="171" t="s">
        <v>196</v>
      </c>
      <c r="E90" s="172">
        <v>115</v>
      </c>
      <c r="F90" s="233"/>
      <c r="G90" s="173">
        <f>E90*F90</f>
        <v>0</v>
      </c>
      <c r="O90" s="167">
        <v>2</v>
      </c>
      <c r="AA90" s="145">
        <v>3</v>
      </c>
      <c r="AB90" s="145">
        <v>1</v>
      </c>
      <c r="AC90" s="145" t="s">
        <v>214</v>
      </c>
      <c r="AZ90" s="145">
        <v>1</v>
      </c>
      <c r="BA90" s="145">
        <f>IF(AZ90=1,G90,0)</f>
        <v>0</v>
      </c>
      <c r="BB90" s="145">
        <f>IF(AZ90=2,G90,0)</f>
        <v>0</v>
      </c>
      <c r="BC90" s="145">
        <f>IF(AZ90=3,G90,0)</f>
        <v>0</v>
      </c>
      <c r="BD90" s="145">
        <f>IF(AZ90=4,G90,0)</f>
        <v>0</v>
      </c>
      <c r="BE90" s="145">
        <f>IF(AZ90=5,G90,0)</f>
        <v>0</v>
      </c>
      <c r="CA90" s="174">
        <v>3</v>
      </c>
      <c r="CB90" s="174">
        <v>1</v>
      </c>
      <c r="CZ90" s="145">
        <v>4.2399999999999998E-3</v>
      </c>
    </row>
    <row r="91" spans="1:104" x14ac:dyDescent="0.2">
      <c r="A91" s="182"/>
      <c r="B91" s="183" t="s">
        <v>78</v>
      </c>
      <c r="C91" s="184" t="str">
        <f>CONCATENATE(B77," ",C77)</f>
        <v>8 Trubní vedení</v>
      </c>
      <c r="D91" s="185"/>
      <c r="E91" s="186"/>
      <c r="F91" s="187"/>
      <c r="G91" s="188">
        <f>SUM(G77:G90)</f>
        <v>0</v>
      </c>
      <c r="O91" s="167">
        <v>4</v>
      </c>
      <c r="BA91" s="189">
        <f>SUM(BA77:BA90)</f>
        <v>0</v>
      </c>
      <c r="BB91" s="189">
        <f>SUM(BB77:BB90)</f>
        <v>0</v>
      </c>
      <c r="BC91" s="189">
        <f>SUM(BC77:BC90)</f>
        <v>0</v>
      </c>
      <c r="BD91" s="189">
        <f>SUM(BD77:BD90)</f>
        <v>0</v>
      </c>
      <c r="BE91" s="189">
        <f>SUM(BE77:BE90)</f>
        <v>0</v>
      </c>
    </row>
    <row r="92" spans="1:104" x14ac:dyDescent="0.2">
      <c r="A92" s="160" t="s">
        <v>74</v>
      </c>
      <c r="B92" s="161" t="s">
        <v>216</v>
      </c>
      <c r="C92" s="162" t="s">
        <v>217</v>
      </c>
      <c r="D92" s="163"/>
      <c r="E92" s="164"/>
      <c r="F92" s="164"/>
      <c r="G92" s="165"/>
      <c r="H92" s="166"/>
      <c r="I92" s="166"/>
      <c r="O92" s="167">
        <v>1</v>
      </c>
    </row>
    <row r="93" spans="1:104" x14ac:dyDescent="0.2">
      <c r="A93" s="168">
        <v>46</v>
      </c>
      <c r="B93" s="169" t="s">
        <v>218</v>
      </c>
      <c r="C93" s="170" t="s">
        <v>219</v>
      </c>
      <c r="D93" s="171" t="s">
        <v>130</v>
      </c>
      <c r="E93" s="172">
        <v>140.11000000000001</v>
      </c>
      <c r="F93" s="233"/>
      <c r="G93" s="173">
        <f>E93*F93</f>
        <v>0</v>
      </c>
      <c r="O93" s="167">
        <v>2</v>
      </c>
      <c r="AA93" s="145">
        <v>1</v>
      </c>
      <c r="AB93" s="145">
        <v>2</v>
      </c>
      <c r="AC93" s="145">
        <v>2</v>
      </c>
      <c r="AZ93" s="145">
        <v>1</v>
      </c>
      <c r="BA93" s="145">
        <f>IF(AZ93=1,G93,0)</f>
        <v>0</v>
      </c>
      <c r="BB93" s="145">
        <f>IF(AZ93=2,G93,0)</f>
        <v>0</v>
      </c>
      <c r="BC93" s="145">
        <f>IF(AZ93=3,G93,0)</f>
        <v>0</v>
      </c>
      <c r="BD93" s="145">
        <f>IF(AZ93=4,G93,0)</f>
        <v>0</v>
      </c>
      <c r="BE93" s="145">
        <f>IF(AZ93=5,G93,0)</f>
        <v>0</v>
      </c>
      <c r="CA93" s="174">
        <v>1</v>
      </c>
      <c r="CB93" s="174">
        <v>2</v>
      </c>
      <c r="CZ93" s="145">
        <v>0</v>
      </c>
    </row>
    <row r="94" spans="1:104" x14ac:dyDescent="0.2">
      <c r="A94" s="182"/>
      <c r="B94" s="183" t="s">
        <v>78</v>
      </c>
      <c r="C94" s="184" t="str">
        <f>CONCATENATE(B92," ",C92)</f>
        <v>99 Staveništní přesun hmot</v>
      </c>
      <c r="D94" s="185"/>
      <c r="E94" s="186"/>
      <c r="F94" s="187"/>
      <c r="G94" s="188">
        <f>SUM(G92:G93)</f>
        <v>0</v>
      </c>
      <c r="O94" s="167">
        <v>4</v>
      </c>
      <c r="BA94" s="189">
        <f>SUM(BA92:BA93)</f>
        <v>0</v>
      </c>
      <c r="BB94" s="189">
        <f>SUM(BB92:BB93)</f>
        <v>0</v>
      </c>
      <c r="BC94" s="189">
        <f>SUM(BC92:BC93)</f>
        <v>0</v>
      </c>
      <c r="BD94" s="189">
        <f>SUM(BD92:BD93)</f>
        <v>0</v>
      </c>
      <c r="BE94" s="189">
        <f>SUM(BE92:BE93)</f>
        <v>0</v>
      </c>
    </row>
    <row r="95" spans="1:104" x14ac:dyDescent="0.2">
      <c r="A95" s="160" t="s">
        <v>74</v>
      </c>
      <c r="B95" s="161" t="s">
        <v>220</v>
      </c>
      <c r="C95" s="162" t="s">
        <v>221</v>
      </c>
      <c r="D95" s="163"/>
      <c r="E95" s="164"/>
      <c r="F95" s="164"/>
      <c r="G95" s="165"/>
      <c r="H95" s="166"/>
      <c r="I95" s="166"/>
      <c r="O95" s="167">
        <v>1</v>
      </c>
    </row>
    <row r="96" spans="1:104" x14ac:dyDescent="0.2">
      <c r="A96" s="168">
        <v>47</v>
      </c>
      <c r="B96" s="169" t="s">
        <v>222</v>
      </c>
      <c r="C96" s="170" t="s">
        <v>223</v>
      </c>
      <c r="D96" s="171" t="s">
        <v>196</v>
      </c>
      <c r="E96" s="172">
        <v>20</v>
      </c>
      <c r="F96" s="233"/>
      <c r="G96" s="173">
        <f>E96*F96</f>
        <v>0</v>
      </c>
      <c r="O96" s="167">
        <v>2</v>
      </c>
      <c r="AA96" s="145">
        <v>1</v>
      </c>
      <c r="AB96" s="145">
        <v>9</v>
      </c>
      <c r="AC96" s="145">
        <v>9</v>
      </c>
      <c r="AZ96" s="145">
        <v>4</v>
      </c>
      <c r="BA96" s="145">
        <f>IF(AZ96=1,G96,0)</f>
        <v>0</v>
      </c>
      <c r="BB96" s="145">
        <f>IF(AZ96=2,G96,0)</f>
        <v>0</v>
      </c>
      <c r="BC96" s="145">
        <f>IF(AZ96=3,G96,0)</f>
        <v>0</v>
      </c>
      <c r="BD96" s="145">
        <f>IF(AZ96=4,G96,0)</f>
        <v>0</v>
      </c>
      <c r="BE96" s="145">
        <f>IF(AZ96=5,G96,0)</f>
        <v>0</v>
      </c>
      <c r="CA96" s="174">
        <v>1</v>
      </c>
      <c r="CB96" s="174">
        <v>9</v>
      </c>
      <c r="CZ96" s="145">
        <v>2.3000000000000001E-4</v>
      </c>
    </row>
    <row r="97" spans="1:104" x14ac:dyDescent="0.2">
      <c r="A97" s="175"/>
      <c r="B97" s="176"/>
      <c r="C97" s="223" t="s">
        <v>224</v>
      </c>
      <c r="D97" s="224"/>
      <c r="E97" s="224"/>
      <c r="F97" s="224"/>
      <c r="G97" s="225"/>
      <c r="L97" s="177" t="s">
        <v>224</v>
      </c>
      <c r="O97" s="167">
        <v>3</v>
      </c>
    </row>
    <row r="98" spans="1:104" x14ac:dyDescent="0.2">
      <c r="A98" s="175"/>
      <c r="B98" s="176"/>
      <c r="C98" s="223" t="s">
        <v>225</v>
      </c>
      <c r="D98" s="224"/>
      <c r="E98" s="224"/>
      <c r="F98" s="224"/>
      <c r="G98" s="225"/>
      <c r="L98" s="177" t="s">
        <v>225</v>
      </c>
      <c r="O98" s="167">
        <v>3</v>
      </c>
    </row>
    <row r="99" spans="1:104" x14ac:dyDescent="0.2">
      <c r="A99" s="168">
        <v>48</v>
      </c>
      <c r="B99" s="169" t="s">
        <v>226</v>
      </c>
      <c r="C99" s="170" t="s">
        <v>227</v>
      </c>
      <c r="D99" s="171" t="s">
        <v>86</v>
      </c>
      <c r="E99" s="172">
        <v>1</v>
      </c>
      <c r="F99" s="233"/>
      <c r="G99" s="173">
        <f>E99*F99</f>
        <v>0</v>
      </c>
      <c r="O99" s="167">
        <v>2</v>
      </c>
      <c r="AA99" s="145">
        <v>1</v>
      </c>
      <c r="AB99" s="145">
        <v>9</v>
      </c>
      <c r="AC99" s="145">
        <v>9</v>
      </c>
      <c r="AZ99" s="145">
        <v>4</v>
      </c>
      <c r="BA99" s="145">
        <f>IF(AZ99=1,G99,0)</f>
        <v>0</v>
      </c>
      <c r="BB99" s="145">
        <f>IF(AZ99=2,G99,0)</f>
        <v>0</v>
      </c>
      <c r="BC99" s="145">
        <f>IF(AZ99=3,G99,0)</f>
        <v>0</v>
      </c>
      <c r="BD99" s="145">
        <f>IF(AZ99=4,G99,0)</f>
        <v>0</v>
      </c>
      <c r="BE99" s="145">
        <f>IF(AZ99=5,G99,0)</f>
        <v>0</v>
      </c>
      <c r="CA99" s="174">
        <v>1</v>
      </c>
      <c r="CB99" s="174">
        <v>9</v>
      </c>
      <c r="CZ99" s="145">
        <v>0</v>
      </c>
    </row>
    <row r="100" spans="1:104" x14ac:dyDescent="0.2">
      <c r="A100" s="182"/>
      <c r="B100" s="183" t="s">
        <v>78</v>
      </c>
      <c r="C100" s="184" t="str">
        <f>CONCATENATE(B95," ",C95)</f>
        <v>M21 Elektromontáže</v>
      </c>
      <c r="D100" s="185"/>
      <c r="E100" s="186"/>
      <c r="F100" s="187"/>
      <c r="G100" s="188">
        <f>SUM(G95:G99)</f>
        <v>0</v>
      </c>
      <c r="O100" s="167">
        <v>4</v>
      </c>
      <c r="BA100" s="189">
        <f>SUM(BA95:BA99)</f>
        <v>0</v>
      </c>
      <c r="BB100" s="189">
        <f>SUM(BB95:BB99)</f>
        <v>0</v>
      </c>
      <c r="BC100" s="189">
        <f>SUM(BC95:BC99)</f>
        <v>0</v>
      </c>
      <c r="BD100" s="189">
        <f>SUM(BD95:BD99)</f>
        <v>0</v>
      </c>
      <c r="BE100" s="189">
        <f>SUM(BE95:BE99)</f>
        <v>0</v>
      </c>
    </row>
    <row r="101" spans="1:104" x14ac:dyDescent="0.2">
      <c r="E101" s="145"/>
    </row>
    <row r="102" spans="1:104" x14ac:dyDescent="0.2">
      <c r="E102" s="145"/>
    </row>
    <row r="103" spans="1:104" x14ac:dyDescent="0.2">
      <c r="E103" s="145"/>
    </row>
    <row r="104" spans="1:104" x14ac:dyDescent="0.2">
      <c r="E104" s="145"/>
    </row>
    <row r="105" spans="1:104" x14ac:dyDescent="0.2">
      <c r="E105" s="145"/>
    </row>
    <row r="106" spans="1:104" x14ac:dyDescent="0.2">
      <c r="E106" s="145"/>
    </row>
    <row r="107" spans="1:104" x14ac:dyDescent="0.2">
      <c r="E107" s="145"/>
    </row>
    <row r="108" spans="1:104" x14ac:dyDescent="0.2">
      <c r="E108" s="145"/>
    </row>
    <row r="109" spans="1:104" x14ac:dyDescent="0.2">
      <c r="E109" s="145"/>
    </row>
    <row r="110" spans="1:104" x14ac:dyDescent="0.2">
      <c r="E110" s="145"/>
    </row>
    <row r="111" spans="1:104" x14ac:dyDescent="0.2">
      <c r="E111" s="145"/>
    </row>
    <row r="112" spans="1:104" x14ac:dyDescent="0.2">
      <c r="E112" s="145"/>
    </row>
    <row r="113" spans="1:7" x14ac:dyDescent="0.2">
      <c r="E113" s="145"/>
    </row>
    <row r="114" spans="1:7" x14ac:dyDescent="0.2">
      <c r="E114" s="145"/>
    </row>
    <row r="115" spans="1:7" x14ac:dyDescent="0.2">
      <c r="E115" s="145"/>
    </row>
    <row r="116" spans="1:7" x14ac:dyDescent="0.2">
      <c r="E116" s="145"/>
    </row>
    <row r="117" spans="1:7" x14ac:dyDescent="0.2">
      <c r="E117" s="145"/>
    </row>
    <row r="118" spans="1:7" x14ac:dyDescent="0.2">
      <c r="E118" s="145"/>
    </row>
    <row r="119" spans="1:7" x14ac:dyDescent="0.2">
      <c r="E119" s="145"/>
    </row>
    <row r="120" spans="1:7" x14ac:dyDescent="0.2">
      <c r="E120" s="145"/>
    </row>
    <row r="121" spans="1:7" x14ac:dyDescent="0.2">
      <c r="E121" s="145"/>
    </row>
    <row r="122" spans="1:7" x14ac:dyDescent="0.2">
      <c r="E122" s="145"/>
    </row>
    <row r="123" spans="1:7" x14ac:dyDescent="0.2">
      <c r="E123" s="145"/>
    </row>
    <row r="124" spans="1:7" x14ac:dyDescent="0.2">
      <c r="A124" s="190"/>
      <c r="B124" s="190"/>
      <c r="C124" s="190"/>
      <c r="D124" s="190"/>
      <c r="E124" s="190"/>
      <c r="F124" s="190"/>
      <c r="G124" s="190"/>
    </row>
    <row r="125" spans="1:7" x14ac:dyDescent="0.2">
      <c r="A125" s="190"/>
      <c r="B125" s="190"/>
      <c r="C125" s="190"/>
      <c r="D125" s="190"/>
      <c r="E125" s="190"/>
      <c r="F125" s="190"/>
      <c r="G125" s="190"/>
    </row>
    <row r="126" spans="1:7" x14ac:dyDescent="0.2">
      <c r="A126" s="190"/>
      <c r="B126" s="190"/>
      <c r="C126" s="190"/>
      <c r="D126" s="190"/>
      <c r="E126" s="190"/>
      <c r="F126" s="190"/>
      <c r="G126" s="190"/>
    </row>
    <row r="127" spans="1:7" x14ac:dyDescent="0.2">
      <c r="A127" s="190"/>
      <c r="B127" s="190"/>
      <c r="C127" s="190"/>
      <c r="D127" s="190"/>
      <c r="E127" s="190"/>
      <c r="F127" s="190"/>
      <c r="G127" s="190"/>
    </row>
    <row r="128" spans="1:7" x14ac:dyDescent="0.2">
      <c r="E128" s="145"/>
    </row>
    <row r="129" spans="5:5" x14ac:dyDescent="0.2">
      <c r="E129" s="145"/>
    </row>
    <row r="130" spans="5:5" x14ac:dyDescent="0.2">
      <c r="E130" s="145"/>
    </row>
    <row r="131" spans="5:5" x14ac:dyDescent="0.2">
      <c r="E131" s="145"/>
    </row>
    <row r="132" spans="5:5" x14ac:dyDescent="0.2">
      <c r="E132" s="145"/>
    </row>
    <row r="133" spans="5:5" x14ac:dyDescent="0.2">
      <c r="E133" s="145"/>
    </row>
    <row r="134" spans="5:5" x14ac:dyDescent="0.2">
      <c r="E134" s="145"/>
    </row>
    <row r="135" spans="5:5" x14ac:dyDescent="0.2">
      <c r="E135" s="145"/>
    </row>
    <row r="136" spans="5:5" x14ac:dyDescent="0.2">
      <c r="E136" s="145"/>
    </row>
    <row r="137" spans="5:5" x14ac:dyDescent="0.2">
      <c r="E137" s="145"/>
    </row>
    <row r="138" spans="5:5" x14ac:dyDescent="0.2">
      <c r="E138" s="145"/>
    </row>
    <row r="139" spans="5:5" x14ac:dyDescent="0.2">
      <c r="E139" s="145"/>
    </row>
    <row r="140" spans="5:5" x14ac:dyDescent="0.2">
      <c r="E140" s="145"/>
    </row>
    <row r="141" spans="5:5" x14ac:dyDescent="0.2">
      <c r="E141" s="145"/>
    </row>
    <row r="142" spans="5:5" x14ac:dyDescent="0.2">
      <c r="E142" s="145"/>
    </row>
    <row r="143" spans="5:5" x14ac:dyDescent="0.2">
      <c r="E143" s="145"/>
    </row>
    <row r="144" spans="5:5" x14ac:dyDescent="0.2">
      <c r="E144" s="145"/>
    </row>
    <row r="145" spans="1:7" x14ac:dyDescent="0.2">
      <c r="E145" s="145"/>
    </row>
    <row r="146" spans="1:7" x14ac:dyDescent="0.2">
      <c r="E146" s="145"/>
    </row>
    <row r="147" spans="1:7" x14ac:dyDescent="0.2">
      <c r="E147" s="145"/>
    </row>
    <row r="148" spans="1:7" x14ac:dyDescent="0.2">
      <c r="E148" s="145"/>
    </row>
    <row r="149" spans="1:7" x14ac:dyDescent="0.2">
      <c r="E149" s="145"/>
    </row>
    <row r="150" spans="1:7" x14ac:dyDescent="0.2">
      <c r="E150" s="145"/>
    </row>
    <row r="151" spans="1:7" x14ac:dyDescent="0.2">
      <c r="E151" s="145"/>
    </row>
    <row r="152" spans="1:7" x14ac:dyDescent="0.2">
      <c r="E152" s="145"/>
    </row>
    <row r="153" spans="1:7" x14ac:dyDescent="0.2">
      <c r="E153" s="145"/>
    </row>
    <row r="154" spans="1:7" x14ac:dyDescent="0.2">
      <c r="E154" s="145"/>
    </row>
    <row r="155" spans="1:7" x14ac:dyDescent="0.2">
      <c r="E155" s="145"/>
    </row>
    <row r="156" spans="1:7" x14ac:dyDescent="0.2">
      <c r="E156" s="145"/>
    </row>
    <row r="157" spans="1:7" x14ac:dyDescent="0.2">
      <c r="E157" s="145"/>
    </row>
    <row r="158" spans="1:7" x14ac:dyDescent="0.2">
      <c r="E158" s="145"/>
    </row>
    <row r="159" spans="1:7" x14ac:dyDescent="0.2">
      <c r="A159" s="191"/>
      <c r="B159" s="191"/>
    </row>
    <row r="160" spans="1:7" x14ac:dyDescent="0.2">
      <c r="A160" s="190"/>
      <c r="B160" s="190"/>
      <c r="C160" s="193"/>
      <c r="D160" s="193"/>
      <c r="E160" s="194"/>
      <c r="F160" s="193"/>
      <c r="G160" s="195"/>
    </row>
    <row r="161" spans="1:7" x14ac:dyDescent="0.2">
      <c r="A161" s="196"/>
      <c r="B161" s="196"/>
      <c r="C161" s="190"/>
      <c r="D161" s="190"/>
      <c r="E161" s="197"/>
      <c r="F161" s="190"/>
      <c r="G161" s="190"/>
    </row>
    <row r="162" spans="1:7" x14ac:dyDescent="0.2">
      <c r="A162" s="190"/>
      <c r="B162" s="190"/>
      <c r="C162" s="190"/>
      <c r="D162" s="190"/>
      <c r="E162" s="197"/>
      <c r="F162" s="190"/>
      <c r="G162" s="190"/>
    </row>
    <row r="163" spans="1:7" x14ac:dyDescent="0.2">
      <c r="A163" s="190"/>
      <c r="B163" s="190"/>
      <c r="C163" s="190"/>
      <c r="D163" s="190"/>
      <c r="E163" s="197"/>
      <c r="F163" s="190"/>
      <c r="G163" s="190"/>
    </row>
    <row r="164" spans="1:7" x14ac:dyDescent="0.2">
      <c r="A164" s="190"/>
      <c r="B164" s="190"/>
      <c r="C164" s="190"/>
      <c r="D164" s="190"/>
      <c r="E164" s="197"/>
      <c r="F164" s="190"/>
      <c r="G164" s="190"/>
    </row>
    <row r="165" spans="1:7" x14ac:dyDescent="0.2">
      <c r="A165" s="190"/>
      <c r="B165" s="190"/>
      <c r="C165" s="190"/>
      <c r="D165" s="190"/>
      <c r="E165" s="197"/>
      <c r="F165" s="190"/>
      <c r="G165" s="190"/>
    </row>
    <row r="166" spans="1:7" x14ac:dyDescent="0.2">
      <c r="A166" s="190"/>
      <c r="B166" s="190"/>
      <c r="C166" s="190"/>
      <c r="D166" s="190"/>
      <c r="E166" s="197"/>
      <c r="F166" s="190"/>
      <c r="G166" s="190"/>
    </row>
    <row r="167" spans="1:7" x14ac:dyDescent="0.2">
      <c r="A167" s="190"/>
      <c r="B167" s="190"/>
      <c r="C167" s="190"/>
      <c r="D167" s="190"/>
      <c r="E167" s="197"/>
      <c r="F167" s="190"/>
      <c r="G167" s="190"/>
    </row>
    <row r="168" spans="1:7" x14ac:dyDescent="0.2">
      <c r="A168" s="190"/>
      <c r="B168" s="190"/>
      <c r="C168" s="190"/>
      <c r="D168" s="190"/>
      <c r="E168" s="197"/>
      <c r="F168" s="190"/>
      <c r="G168" s="190"/>
    </row>
    <row r="169" spans="1:7" x14ac:dyDescent="0.2">
      <c r="A169" s="190"/>
      <c r="B169" s="190"/>
      <c r="C169" s="190"/>
      <c r="D169" s="190"/>
      <c r="E169" s="197"/>
      <c r="F169" s="190"/>
      <c r="G169" s="190"/>
    </row>
    <row r="170" spans="1:7" x14ac:dyDescent="0.2">
      <c r="A170" s="190"/>
      <c r="B170" s="190"/>
      <c r="C170" s="190"/>
      <c r="D170" s="190"/>
      <c r="E170" s="197"/>
      <c r="F170" s="190"/>
      <c r="G170" s="190"/>
    </row>
    <row r="171" spans="1:7" x14ac:dyDescent="0.2">
      <c r="A171" s="190"/>
      <c r="B171" s="190"/>
      <c r="C171" s="190"/>
      <c r="D171" s="190"/>
      <c r="E171" s="197"/>
      <c r="F171" s="190"/>
      <c r="G171" s="190"/>
    </row>
    <row r="172" spans="1:7" x14ac:dyDescent="0.2">
      <c r="A172" s="190"/>
      <c r="B172" s="190"/>
      <c r="C172" s="190"/>
      <c r="D172" s="190"/>
      <c r="E172" s="197"/>
      <c r="F172" s="190"/>
      <c r="G172" s="190"/>
    </row>
    <row r="173" spans="1:7" x14ac:dyDescent="0.2">
      <c r="A173" s="190"/>
      <c r="B173" s="190"/>
      <c r="C173" s="190"/>
      <c r="D173" s="190"/>
      <c r="E173" s="197"/>
      <c r="F173" s="190"/>
      <c r="G173" s="190"/>
    </row>
  </sheetData>
  <sheetProtection password="C90E" sheet="1" objects="1" scenarios="1"/>
  <mergeCells count="38">
    <mergeCell ref="C12:D12"/>
    <mergeCell ref="C15:G15"/>
    <mergeCell ref="C16:D16"/>
    <mergeCell ref="A1:G1"/>
    <mergeCell ref="A3:B3"/>
    <mergeCell ref="A4:B4"/>
    <mergeCell ref="E4:G4"/>
    <mergeCell ref="C10:D10"/>
    <mergeCell ref="C38:G38"/>
    <mergeCell ref="C17:D17"/>
    <mergeCell ref="C18:D18"/>
    <mergeCell ref="C21:D21"/>
    <mergeCell ref="C25:D25"/>
    <mergeCell ref="C26:D26"/>
    <mergeCell ref="C27:D27"/>
    <mergeCell ref="C30:G30"/>
    <mergeCell ref="C32:G32"/>
    <mergeCell ref="C34:G34"/>
    <mergeCell ref="C35:D35"/>
    <mergeCell ref="C36:D36"/>
    <mergeCell ref="C61:D61"/>
    <mergeCell ref="C63:D63"/>
    <mergeCell ref="C40:D40"/>
    <mergeCell ref="C41:D41"/>
    <mergeCell ref="C42:D42"/>
    <mergeCell ref="C43:D43"/>
    <mergeCell ref="C45:D45"/>
    <mergeCell ref="C46:D46"/>
    <mergeCell ref="C51:D51"/>
    <mergeCell ref="C55:G55"/>
    <mergeCell ref="C56:G56"/>
    <mergeCell ref="C57:D57"/>
    <mergeCell ref="C59:D59"/>
    <mergeCell ref="C97:G97"/>
    <mergeCell ref="C98:G98"/>
    <mergeCell ref="C81:G81"/>
    <mergeCell ref="C83:G83"/>
    <mergeCell ref="C89:G89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a.marsalek</dc:creator>
  <cp:lastModifiedBy>Koukalová Markéta Ing.</cp:lastModifiedBy>
  <dcterms:created xsi:type="dcterms:W3CDTF">2021-02-20T11:38:49Z</dcterms:created>
  <dcterms:modified xsi:type="dcterms:W3CDTF">2021-03-18T06:29:27Z</dcterms:modified>
</cp:coreProperties>
</file>